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E:\temp\Transcriptions\Somewhere in the Skies (Ryan Sprague)\"/>
    </mc:Choice>
  </mc:AlternateContent>
  <xr:revisionPtr revIDLastSave="0" documentId="13_ncr:1_{0D38FD3B-4BCD-46E9-B721-254530C2BD2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7" i="1" l="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M438" i="1"/>
  <c r="L438" i="1"/>
  <c r="M437" i="1"/>
  <c r="L437" i="1"/>
  <c r="M436" i="1"/>
  <c r="L436" i="1"/>
  <c r="M435" i="1"/>
  <c r="L435" i="1"/>
  <c r="M434" i="1"/>
  <c r="L434" i="1"/>
  <c r="M433" i="1"/>
  <c r="L433" i="1"/>
  <c r="M432" i="1"/>
  <c r="L432" i="1"/>
  <c r="M431" i="1"/>
  <c r="L431" i="1"/>
  <c r="M430" i="1"/>
  <c r="L430" i="1"/>
  <c r="M429" i="1"/>
  <c r="L429" i="1"/>
  <c r="M428" i="1"/>
  <c r="L428" i="1"/>
  <c r="M427" i="1"/>
  <c r="L427" i="1"/>
  <c r="M426" i="1"/>
  <c r="L426" i="1"/>
  <c r="M425" i="1"/>
  <c r="L425" i="1"/>
  <c r="M424" i="1"/>
  <c r="L424" i="1"/>
  <c r="M423" i="1"/>
  <c r="L423" i="1"/>
  <c r="M422" i="1"/>
  <c r="L422" i="1"/>
  <c r="M421" i="1"/>
  <c r="L421" i="1"/>
  <c r="M420" i="1"/>
  <c r="L420" i="1"/>
  <c r="M419" i="1"/>
  <c r="L419" i="1"/>
  <c r="M418" i="1"/>
  <c r="L418" i="1"/>
  <c r="M417" i="1"/>
  <c r="L417" i="1"/>
  <c r="M416" i="1"/>
  <c r="L416" i="1"/>
  <c r="M415" i="1"/>
  <c r="L415" i="1"/>
  <c r="M414" i="1"/>
  <c r="L414" i="1"/>
  <c r="M413" i="1"/>
  <c r="L413" i="1"/>
  <c r="M412" i="1"/>
  <c r="L412" i="1"/>
  <c r="M411" i="1"/>
  <c r="L411" i="1"/>
  <c r="M410" i="1"/>
  <c r="L410" i="1"/>
  <c r="M409" i="1"/>
  <c r="L409" i="1"/>
  <c r="M408" i="1"/>
  <c r="L408" i="1"/>
  <c r="M407" i="1"/>
  <c r="L407" i="1"/>
  <c r="M406" i="1"/>
  <c r="L406" i="1"/>
  <c r="M405" i="1"/>
  <c r="L405" i="1"/>
  <c r="M404" i="1"/>
  <c r="L404" i="1"/>
  <c r="M403" i="1"/>
  <c r="L403" i="1"/>
  <c r="M402" i="1"/>
  <c r="L402" i="1"/>
  <c r="M401" i="1"/>
  <c r="L401" i="1"/>
  <c r="M400" i="1"/>
  <c r="L400" i="1"/>
  <c r="M399" i="1"/>
  <c r="L399" i="1"/>
  <c r="M398" i="1"/>
  <c r="L398" i="1"/>
  <c r="M397" i="1"/>
  <c r="L397" i="1"/>
  <c r="M396" i="1"/>
  <c r="L396" i="1"/>
  <c r="M395" i="1"/>
  <c r="L395" i="1"/>
  <c r="M394" i="1"/>
  <c r="L394" i="1"/>
  <c r="M393" i="1"/>
  <c r="L393" i="1"/>
  <c r="M392" i="1"/>
  <c r="L392" i="1"/>
  <c r="M391" i="1"/>
  <c r="L391" i="1"/>
  <c r="M390" i="1"/>
  <c r="L390" i="1"/>
  <c r="M389" i="1"/>
  <c r="L389" i="1"/>
  <c r="M388" i="1"/>
  <c r="L388" i="1"/>
  <c r="M387" i="1"/>
  <c r="L387" i="1"/>
  <c r="M386" i="1"/>
  <c r="L386" i="1"/>
  <c r="M385" i="1"/>
  <c r="L385" i="1"/>
  <c r="M384" i="1"/>
  <c r="L384" i="1"/>
  <c r="M383" i="1"/>
  <c r="L383" i="1"/>
  <c r="M382" i="1"/>
  <c r="L382" i="1"/>
  <c r="M381" i="1"/>
  <c r="L381" i="1"/>
  <c r="M380" i="1"/>
  <c r="L380" i="1"/>
  <c r="M379" i="1"/>
  <c r="L379" i="1"/>
  <c r="M378" i="1"/>
  <c r="L378" i="1"/>
  <c r="M377" i="1"/>
  <c r="L377" i="1"/>
  <c r="M376" i="1"/>
  <c r="L376" i="1"/>
  <c r="M375" i="1"/>
  <c r="L375" i="1"/>
  <c r="M374" i="1"/>
  <c r="L374" i="1"/>
  <c r="M373" i="1"/>
  <c r="L373" i="1"/>
  <c r="M372" i="1"/>
  <c r="L372" i="1"/>
  <c r="M371" i="1"/>
  <c r="L371" i="1"/>
  <c r="M370" i="1"/>
  <c r="L370" i="1"/>
  <c r="M369" i="1"/>
  <c r="L369" i="1"/>
  <c r="M368" i="1"/>
  <c r="L368" i="1"/>
  <c r="M367" i="1"/>
  <c r="L367" i="1"/>
  <c r="M366" i="1"/>
  <c r="L366" i="1"/>
  <c r="M365" i="1"/>
  <c r="L365" i="1"/>
  <c r="M364" i="1"/>
  <c r="L364" i="1"/>
  <c r="M363" i="1"/>
  <c r="L363" i="1"/>
  <c r="M362" i="1"/>
  <c r="L362" i="1"/>
  <c r="M361" i="1"/>
  <c r="L361" i="1"/>
  <c r="M360" i="1"/>
  <c r="L360" i="1"/>
  <c r="M359" i="1"/>
  <c r="L359" i="1"/>
  <c r="M358" i="1"/>
  <c r="L358" i="1"/>
  <c r="M357" i="1"/>
  <c r="L357" i="1"/>
  <c r="M356" i="1"/>
  <c r="L356" i="1"/>
  <c r="M355" i="1"/>
  <c r="L355" i="1"/>
  <c r="M354" i="1"/>
  <c r="L354" i="1"/>
  <c r="M353" i="1"/>
  <c r="L353" i="1"/>
  <c r="M352" i="1"/>
  <c r="L352" i="1"/>
  <c r="M351" i="1"/>
  <c r="L351" i="1"/>
  <c r="M350" i="1"/>
  <c r="L350" i="1"/>
  <c r="M349" i="1"/>
  <c r="L349" i="1"/>
  <c r="M348" i="1"/>
  <c r="L348" i="1"/>
  <c r="M347" i="1"/>
  <c r="L347" i="1"/>
  <c r="M346" i="1"/>
  <c r="L346" i="1"/>
  <c r="M345" i="1"/>
  <c r="L345" i="1"/>
  <c r="M344" i="1"/>
  <c r="L344" i="1"/>
  <c r="M343" i="1"/>
  <c r="L343" i="1"/>
  <c r="M342" i="1"/>
  <c r="L342" i="1"/>
  <c r="M341" i="1"/>
  <c r="L341" i="1"/>
  <c r="M340" i="1"/>
  <c r="L340" i="1"/>
  <c r="M339" i="1"/>
  <c r="L339" i="1"/>
  <c r="M338" i="1"/>
  <c r="L338" i="1"/>
  <c r="M337" i="1"/>
  <c r="L337" i="1"/>
  <c r="M336" i="1"/>
  <c r="L336" i="1"/>
  <c r="M335" i="1"/>
  <c r="L335" i="1"/>
  <c r="M334" i="1"/>
  <c r="L334" i="1"/>
  <c r="M333" i="1"/>
  <c r="L333" i="1"/>
  <c r="M332" i="1"/>
  <c r="L332" i="1"/>
  <c r="M331" i="1"/>
  <c r="L331" i="1"/>
  <c r="M330" i="1"/>
  <c r="L330" i="1"/>
  <c r="M329" i="1"/>
  <c r="L329" i="1"/>
  <c r="M328" i="1"/>
  <c r="L328" i="1"/>
  <c r="M327" i="1"/>
  <c r="L327" i="1"/>
  <c r="M326" i="1"/>
  <c r="L326" i="1"/>
  <c r="M325" i="1"/>
  <c r="L325" i="1"/>
  <c r="M324" i="1"/>
  <c r="L324" i="1"/>
  <c r="M323" i="1"/>
  <c r="L323" i="1"/>
  <c r="M322" i="1"/>
  <c r="L322" i="1"/>
  <c r="M321" i="1"/>
  <c r="L321" i="1"/>
  <c r="M320" i="1"/>
  <c r="L320" i="1"/>
  <c r="M319" i="1"/>
  <c r="L319" i="1"/>
  <c r="M318" i="1"/>
  <c r="L318" i="1"/>
  <c r="M317" i="1"/>
  <c r="L317" i="1"/>
  <c r="M316" i="1"/>
  <c r="L316" i="1"/>
  <c r="M315" i="1"/>
  <c r="L315" i="1"/>
  <c r="M314" i="1"/>
  <c r="L314" i="1"/>
  <c r="M313" i="1"/>
  <c r="L313" i="1"/>
  <c r="M312" i="1"/>
  <c r="L312" i="1"/>
  <c r="M311" i="1"/>
  <c r="L311" i="1"/>
  <c r="M310" i="1"/>
  <c r="L310" i="1"/>
  <c r="M309" i="1"/>
  <c r="L309" i="1"/>
  <c r="M308" i="1"/>
  <c r="L308" i="1"/>
  <c r="M307" i="1"/>
  <c r="L307" i="1"/>
  <c r="M306" i="1"/>
  <c r="L306" i="1"/>
  <c r="M305" i="1"/>
  <c r="L305" i="1"/>
  <c r="M304" i="1"/>
  <c r="L304" i="1"/>
  <c r="M303" i="1"/>
  <c r="L303" i="1"/>
  <c r="M302" i="1"/>
  <c r="L302" i="1"/>
  <c r="M301" i="1"/>
  <c r="L301" i="1"/>
  <c r="M300" i="1"/>
  <c r="L300" i="1"/>
  <c r="M299" i="1"/>
  <c r="L299" i="1"/>
  <c r="M298" i="1"/>
  <c r="L298" i="1"/>
  <c r="M297" i="1"/>
  <c r="L297" i="1"/>
  <c r="M296" i="1"/>
  <c r="L296" i="1"/>
  <c r="M295" i="1"/>
  <c r="L295" i="1"/>
  <c r="M294" i="1"/>
  <c r="L294" i="1"/>
  <c r="M293" i="1"/>
  <c r="L293" i="1"/>
  <c r="M292" i="1"/>
  <c r="L292" i="1"/>
  <c r="M291" i="1"/>
  <c r="L291" i="1"/>
  <c r="M290" i="1"/>
  <c r="L290" i="1"/>
  <c r="M289" i="1"/>
  <c r="L289" i="1"/>
  <c r="M288" i="1"/>
  <c r="L288" i="1"/>
  <c r="M287" i="1"/>
  <c r="L287" i="1"/>
  <c r="M286" i="1"/>
  <c r="L286" i="1"/>
  <c r="M285" i="1"/>
  <c r="L285" i="1"/>
  <c r="M284" i="1"/>
  <c r="L284" i="1"/>
  <c r="M283" i="1"/>
  <c r="L283" i="1"/>
  <c r="M282" i="1"/>
  <c r="L282" i="1"/>
  <c r="M281" i="1"/>
  <c r="L281" i="1"/>
  <c r="M280" i="1"/>
  <c r="L280" i="1"/>
  <c r="M279" i="1"/>
  <c r="L279" i="1"/>
  <c r="M278" i="1"/>
  <c r="L278" i="1"/>
  <c r="M277" i="1"/>
  <c r="L277" i="1"/>
  <c r="M276" i="1"/>
  <c r="L276" i="1"/>
  <c r="M275" i="1"/>
  <c r="L275" i="1"/>
  <c r="M274" i="1"/>
  <c r="L274" i="1"/>
  <c r="M273" i="1"/>
  <c r="L273" i="1"/>
  <c r="M272" i="1"/>
  <c r="L272" i="1"/>
  <c r="M271" i="1"/>
  <c r="L271" i="1"/>
  <c r="M270" i="1"/>
  <c r="L270" i="1"/>
  <c r="M269" i="1"/>
  <c r="L269" i="1"/>
  <c r="M268" i="1"/>
  <c r="L268" i="1"/>
  <c r="M267" i="1"/>
  <c r="L267" i="1"/>
  <c r="M266" i="1"/>
  <c r="L266" i="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7" i="1"/>
  <c r="L247" i="1"/>
  <c r="M246" i="1"/>
  <c r="L246" i="1"/>
  <c r="M245" i="1"/>
  <c r="L245" i="1"/>
  <c r="M244" i="1"/>
  <c r="L244" i="1"/>
  <c r="M243" i="1"/>
  <c r="L243" i="1"/>
  <c r="M242" i="1"/>
  <c r="L242" i="1"/>
  <c r="M241" i="1"/>
  <c r="L241" i="1"/>
  <c r="M240" i="1"/>
  <c r="L240" i="1"/>
  <c r="M239" i="1"/>
  <c r="L239" i="1"/>
  <c r="M238" i="1"/>
  <c r="L238" i="1"/>
  <c r="M237" i="1"/>
  <c r="L237" i="1"/>
  <c r="M236" i="1"/>
  <c r="L236" i="1"/>
  <c r="M235" i="1"/>
  <c r="L235" i="1"/>
  <c r="M234" i="1"/>
  <c r="L234" i="1"/>
  <c r="M233" i="1"/>
  <c r="L233" i="1"/>
  <c r="M232" i="1"/>
  <c r="L232" i="1"/>
  <c r="M231" i="1"/>
  <c r="L231" i="1"/>
  <c r="M230" i="1"/>
  <c r="L230" i="1"/>
  <c r="M229" i="1"/>
  <c r="L229" i="1"/>
  <c r="M228" i="1"/>
  <c r="L228" i="1"/>
  <c r="M227"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0" i="1"/>
  <c r="L150" i="1"/>
  <c r="M149" i="1"/>
  <c r="L149" i="1"/>
  <c r="M148" i="1"/>
  <c r="L148" i="1"/>
  <c r="M147" i="1"/>
  <c r="L147" i="1"/>
  <c r="M146" i="1"/>
  <c r="L146" i="1"/>
  <c r="M145" i="1"/>
  <c r="L145" i="1"/>
  <c r="M143" i="1"/>
  <c r="L143" i="1"/>
  <c r="M142" i="1"/>
  <c r="L142" i="1"/>
  <c r="M141" i="1"/>
  <c r="L141" i="1"/>
  <c r="M140" i="1"/>
  <c r="L140"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19" i="1"/>
  <c r="L19" i="1"/>
  <c r="M18" i="1"/>
  <c r="L18" i="1"/>
  <c r="M17" i="1"/>
  <c r="L17" i="1"/>
  <c r="M16" i="1"/>
  <c r="L16" i="1"/>
  <c r="M15" i="1"/>
  <c r="L15" i="1"/>
  <c r="M13" i="1"/>
  <c r="L13" i="1"/>
  <c r="M12" i="1"/>
  <c r="L12" i="1"/>
  <c r="M11" i="1"/>
  <c r="L11" i="1"/>
  <c r="M9" i="1"/>
  <c r="L9" i="1"/>
  <c r="M8" i="1"/>
  <c r="L8" i="1"/>
  <c r="M7" i="1"/>
  <c r="L7" i="1"/>
  <c r="M6" i="1"/>
  <c r="L6" i="1"/>
  <c r="M5" i="1"/>
  <c r="L5" i="1"/>
  <c r="M4" i="1"/>
  <c r="L4" i="1"/>
  <c r="M2" i="1"/>
  <c r="L2" i="1"/>
</calcChain>
</file>

<file path=xl/sharedStrings.xml><?xml version="1.0" encoding="utf-8"?>
<sst xmlns="http://schemas.openxmlformats.org/spreadsheetml/2006/main" count="5248" uniqueCount="2372">
  <si>
    <t>Uploaded Date</t>
  </si>
  <si>
    <t>Channel</t>
  </si>
  <si>
    <t>Video URL</t>
  </si>
  <si>
    <t>Video Title</t>
  </si>
  <si>
    <t>Description</t>
  </si>
  <si>
    <t>Base URL</t>
  </si>
  <si>
    <t>Divider1</t>
  </si>
  <si>
    <t>Divider2</t>
  </si>
  <si>
    <t>Folder separator</t>
  </si>
  <si>
    <t>Youtube id</t>
  </si>
  <si>
    <t>End URL</t>
  </si>
  <si>
    <t>Transcript Link</t>
  </si>
  <si>
    <t>2023 06 23</t>
  </si>
  <si>
    <t>Ryan Sprague</t>
  </si>
  <si>
    <t>https://youtu.be/okHFap_eY2M</t>
  </si>
  <si>
    <t>Secrets of Area 51 (1998)   Vintage Skies</t>
  </si>
  <si>
    <t>#Area51 #uap #ufoキャッチャー 
A documentary about Area 51 (DREAMLAND)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</si>
  <si>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https://files.afu.se/Downloads/Transcripts/Somewhere%20in%20the%20Skies%20(Ryan%20Sprague)/</t>
  </si>
  <si>
    <t xml:space="preserve"> - </t>
  </si>
  <si>
    <t>_</t>
  </si>
  <si>
    <t>/</t>
  </si>
  <si>
    <t>okHFap_eY2M</t>
  </si>
  <si>
    <t xml:space="preserve"> - transcript (automated).pdf</t>
  </si>
  <si>
    <t>2023 06 18</t>
  </si>
  <si>
    <t>https://youtu.be/LvcfPATaio4</t>
  </si>
  <si>
    <t>Interstellar Fragment Found by Avi Loeb, UFO Chase in Michigan, Canada Attends Pentagon UFO Briefing</t>
  </si>
  <si>
    <t>#uap #livestream #interstellar 
On episode 20 of SOMEWHERE IN THE LIVESTREAM, Ryan is joined by UAPmedia UK and Disclosure Team's very own Vinnie Adams! They break down the UFO and space news of the week, including...
_x000D_
- Phosphates Found in Ocean of Saturn's Moon, Enceladus which Dramatically Increases Chances for Life
- NASA Member and Oceanographer says UAP Reports Involve the Ocean
- Anomalous Wire in the Pacific Ocean Site of the First Interstellar Meteor Found by Avi Loeb's Expedition Team
- Witnesses Claim to Have Seen Military Jets Chasing a UFO in Michigan
- Sen. Gillibrand's comments on the Whistleblower claims of UFO Retrieval Programs_x000D_
_x000D_
- A New Bill Directs FAA to Track Airborne Objects That May Pose Threat to Aviators 
- Canada attends first-of-its-kind UFO briefing at the Pentagon_x000D_
_x000D_
And PODCAST HIGHLIGHTS OF THE WEEK!
Follow Vinnie on Twitter at: https://twitter.com/disclosureteam__x000D_
_x000D_
Support Somewhere in the Skies with a SUPERCHAT, SUPER STICKER, or THANKS donation. Your contributions truly help the show continue and grow!_x000D_
_x000D_
Buy Ryan's new book, Stories from Somewhere in the Skies: https://a.co/d/4KNQnM4_x000D_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Email Ryan directly at: Ryan.Sprague51@gmail.com_x000D_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</si>
  <si>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LvcfPATaio4</t>
  </si>
  <si>
    <t>2023 06 11</t>
  </si>
  <si>
    <t>https://youtu.be/L3Tu2rZ_V8s</t>
  </si>
  <si>
    <t>Military Whistleblower Says the U.S. Has Retrieved Craft of NON-HUMAN ORIGIN</t>
  </si>
  <si>
    <t>#Grusch #uap #livestream 
On episode 19 of SOMEWHERE IN THE LIVESTREAM, Ryan is joined by Bryce Zabel to break down the the latest bombshell article published by Leslie Kean and Ralph Blumenthal at The Debrief and featured on New Nation. We look at the claims, the evidence, the criticisms, and where we go from here!_x000D_
_x000D_
David Grusch, a 36-year-old decorated former combat officer in Afghanistan, National Reconnaissance Officer and former UAP Task Force member, claims that the U.S. is in possession of intact and partially intact craft of "Non-Human Origin." But this claim is only the beginning. Tune in to find out more! 
Read Debrief article: https://thedebrief.org/intelligence-officials-say-u-s-has-retrieved-non-human-craft/
_x000D_
Full Body Language Analysis: https://youtu.be/f18b9aCaEgk_x000D_
Support Somewhere in the Skies with a SUPERCHAT, SUPER STICKER, or THANKS donation. Your contributions truly help the show continue and grow! _x000D_
_x000D_
Buy Ryan's new book, Stories from Somewhere in the Skies: https://a.co/d/4KNQnM4_x000D_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Email Ryan directly at: Ryan.Sprague51@gmail.com_x000D_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</si>
  <si>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L3Tu2rZ_V8s</t>
  </si>
  <si>
    <t>2023 06 21</t>
  </si>
  <si>
    <t>https://youtu.be/c-K1BduKR98</t>
  </si>
  <si>
    <t>Oz Encounters  UFO's In Australia (1997)   Vintage Skies</t>
  </si>
  <si>
    <t>#Australia #uap #oz 
OZ ENCOUNTERS features extraordinary UFO sightings and encounters experienced by ordinary Australians. The result is an amazing cross section of case studies of Australians from all walks of life. These people's experiences range from multiple sightings to encounters to abductions. OZ ENCOUNTERS ultimate aim is to build a program which will provide an Australian perspective on this fascinating subject, stimulating public consciousness.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</si>
  <si>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c-K1BduKR98</t>
  </si>
  <si>
    <t>2023 06 20</t>
  </si>
  <si>
    <t>https://youtu.be/V3CBOzd0C5Q</t>
  </si>
  <si>
    <t>Secret Access  UFOs on the Record (2011)   Vintage Skies</t>
  </si>
  <si>
    <t>#uap #documentary #secret 
"Secret Access: UFOs on the Record"follows investigative journalist Leslie Kean as she takes a dynamic look into the history of the UFO phenomenon. High-level sources including an Air Force Major, a retired Air Force Colonel, a top executive with FAA and former Arizona governor Fife Symington III share their personal testimonies about UFO sightings and investigations.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</si>
  <si>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V3CBOzd0C5Q</t>
  </si>
  <si>
    <t>2023 06 19</t>
  </si>
  <si>
    <t>https://youtu.be/IubnJ6lXjzg</t>
  </si>
  <si>
    <t xml:space="preserve">Roswell UFO Fragments Gone Missing </t>
  </si>
  <si>
    <t>#roswell #roswellnm #uap 
New Mexico Military Institute Professor and Geologist, Frank Kimbler, describes the chain of events that led to how several metal fragments he discovered at the Roswell UFO crash site went missing.
FULL INTERVIEW: https://youtu.be/_LduRGfaTi8</t>
  </si>
  <si>
    <t>IubnJ6lXjzg</t>
  </si>
  <si>
    <t>https://youtu.be/_LduRGfaTi8</t>
  </si>
  <si>
    <t>Results of Roswell UFO Crash Site Materials (w  Frank Kimbler)</t>
  </si>
  <si>
    <t>#roswell #uap #aliens 
On episode 322 of SOMEWHERE IN THE SKIES, we are joined by Frank Kimbler, a geologist and professor at the New Mexico Military Institute. Over the past decade, Kimbler has dedicated himself to finding physical evidence left behind by whatever crashed just outside Roswell in 1947. Upon triangulating what he believes was the direct impact site, he has found, over the years, more than twenty metallic fragments. Those fragments have been analyzed and tested by various laboratories throughout the years, some of which, carried out with the help of Ryan. Today, Kimbler shares the dramatic history of his findings, the intriguing results of various tests, and exciting news about new metals found out at the site.
SUPERCHAT and THANKS buttons are an easy way to help out the show. Thank you in advance!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</si>
  <si>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_LduRGfaTi8</t>
  </si>
  <si>
    <t>2023 05 07</t>
  </si>
  <si>
    <t>https://youtu.be/dQT3dSxZGbI</t>
  </si>
  <si>
    <t>The O'Hare UAP Incident  A New Perspective w  Christopher Plain</t>
  </si>
  <si>
    <t>#chicago #uap #physics 
On episode 14 of SOMEWHERE IN THE LIVESTREAM, Ryan is joined by Chief Science Writer at The Debrief, Christopher Plain! Ryan and Christopher break down the latest UFO news and then discuss a new theory on the 2006 Chicago UAP incident over O'Hare Airport, demonstrated by the Applied Physics Group. _x000D_
_x000D_
Follow Christopher Plain on Twitter: https://twitter.com/plain_fiction_x000D_
_x000D_
Support Somewhere in the Skies with a SUPERCHAT, SUPER STICKER, or THANKS donation. Your contributions truly help the show continue and grow! _x000D_
_x000D_
Buy Ryan's new book, Stories from Somewhere in the Skies: https://a.co/d/4KNQnM4_x000D_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Email Ryan directly at: Ryan.Sprague51@gmail.com_x000D_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</si>
  <si>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dQT3dSxZGbI</t>
  </si>
  <si>
    <t>2023 05 01</t>
  </si>
  <si>
    <t>https://youtu.be/qecHPgaDc70</t>
  </si>
  <si>
    <t>Logan Paul Has Best UFO Video Ever, Space Anomaly Over Japan, 6 UFO Program Whistleblowers Speak Out</t>
  </si>
  <si>
    <t>On episode 13 of SOMEWHERE IN THE LIVESTREAM, Ryan breaks down the latest news in the world of UFOs, space, and the unexplained. He then walks us through the Podcast Highlight of the past week._x000D_
_x000D_
Support Somewhere in the Skies with a SUPERCHAT, SUPER STICKER, or THANKS donation. Your contributions truly help the show continue and grow! _x000D_
_x000D_
Buy Ryan's new book: https://a.co/d/857s95V_x000D_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Email Ryan directly at: Ryan.Sprague51@gmail.com_x000D_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</si>
  <si>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qecHPgaDc70</t>
  </si>
  <si>
    <t>2023 06 14</t>
  </si>
  <si>
    <t>https://youtu.be/ocQbDYhC9fo</t>
  </si>
  <si>
    <t>UFOs  The Untold Stories Continue (1996)   Vintage Skies</t>
  </si>
  <si>
    <t>#uap #documentary #aliens 
UFO--The Untold Stories goes beyond the question of whether UFOs exist to investigate the close relationship between the military and strange sightings. New evidence from the former Soviet republics adds credibility to the UFO case file, but also calls into question why our government authorities, with so much evidence of their own, are reluctant to give the subject the attention it deserves.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</si>
  <si>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ocQbDYhC9fo</t>
  </si>
  <si>
    <t>2023 04 19</t>
  </si>
  <si>
    <t>https://youtu.be/LH4YLdwO6Q8</t>
  </si>
  <si>
    <t>The Senate Hearing on UAP</t>
  </si>
  <si>
    <t>#uap #ufoキャッチャー #congress 
LIVE BROADCAST of the Senate Hearing on the All Domain Anomaly Resolution Office, featuring Sen. Kirsten Gillibrand and Sean Kirkpatrick.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</si>
  <si>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LH4YLdwO6Q8</t>
  </si>
  <si>
    <t>2023 06 12</t>
  </si>
  <si>
    <t>https://youtu.be/CUz6sZSxqq4</t>
  </si>
  <si>
    <t>David Grusch  Military Whistleblower on UFO Retrieval Programs (FULL INTERVIEW)</t>
  </si>
  <si>
    <t>#Grusch #uap #aliens 
Investigative journalist Ross Coulthart interviewes David Grusch, an Air Force veteran and former member of the National Geospatial-Intelligence Agency, who claims the U.S. government has a UFO retrieval program.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</si>
  <si>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CUz6sZSxqq4</t>
  </si>
  <si>
    <t>2023 04 17</t>
  </si>
  <si>
    <t>https://youtu.be/EL-xtBm4i1A</t>
  </si>
  <si>
    <t>UAP Hearing This Week, A Super Model's Viral UFO Video, and Aliens Hiding in 'Terminator Zones'</t>
  </si>
  <si>
    <t>#live #livestream #uap 
On episode 11 of SOMEWHERE IN THE LIVESTREAM, Ryan is back! After suffering an injury leaving him 90% deaf, Ryan is on a slow road to recovery and tackling this week's UFO news and Podcast highlights. From the upcoming UAP Hearings on April 19th to aliens possibly hiding in "Terminator Zones." We also break down the UFO video filmed by a supermodel/amateur pilot in Columbia, and so much more!_x000D_
_x000D_
Join our Members Only Section for bonus content and episodes: _x000D_
https://www.youtube.com/channel/UCYH8m4zyehr0rN3feBZ4mCA/join_x000D_
_x000D_
Support Somewhere in the Skies with a SUPERCHAT, SUPER STICKER, or THANKS donation. Your contributions truly help the show continue and grow! 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Email Ryan directly at: Ryan.Sprague51@gmail.com_x000D_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</si>
  <si>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EL-xtBm4i1A</t>
  </si>
  <si>
    <t>2023 06 07</t>
  </si>
  <si>
    <t>https://youtu.be/IVwmaQxHpGw</t>
  </si>
  <si>
    <t>Confirmation  Hard Evidence of Aliens Among Us (1999)   Vintage Skies</t>
  </si>
  <si>
    <t>#alien #aliens #documentary 
A look at the evidence surrounding Area 51, alien autopsies and Roswell, New Mexico. Presents home videos of space craft, testimonials from people who say they've been abducted by aliens and eyewitness accounts. Also includes comments from scientists, therapists and special effects experts.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</si>
  <si>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IVwmaQxHpGw</t>
  </si>
  <si>
    <t>2023 06 05</t>
  </si>
  <si>
    <t>https://youtu.be/IhtefMQA9dk</t>
  </si>
  <si>
    <t>The Winchester Encounters   Somewhere in the Skies</t>
  </si>
  <si>
    <t>#uap #winchester #ufoキャッチャー 
On episode 320 of SOMEWHERE IN THE SKIES, we travel to the small city of Winchester, England, to hear the incredible story of Joyce Bowles. In November of 1976, she and a friend were on the road, heading home. But then they witnessed something in the sky that soon descended directly in front of them. The story Joyce would tell of what happened that night would makes its way across the airwaves of BBC news not long after. And this would only be the beginning of a series of close encounters by Joyce and several other witnesses in the surrounding areas of Winchester.
Research conducted by Marcus Lowth. Learn more at: http://www.ufoinsight.com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</si>
  <si>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IhtefMQA9dk</t>
  </si>
  <si>
    <t>2023 06 01</t>
  </si>
  <si>
    <t>https://youtu.be/tH6688Q3NWA</t>
  </si>
  <si>
    <t>NASA UAP Meeting - FULL BROADCAST</t>
  </si>
  <si>
    <t>#NASA #uap #livestream 
NASA recently commissioned a study team to examine from a scientific perspective unidentified anomalous phenomena (UAPs). The focus of the meeting was to hold final deliberations before the independent study team publishes a report in summer of 2023. The report will inform the public on what possible data could be collected in the future to shed light on the nature and origin of UAP. This was the meeting, including a Q&amp;A from the public.
Credit: NASA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</si>
  <si>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tH6688Q3NWA</t>
  </si>
  <si>
    <t>2023 05 31</t>
  </si>
  <si>
    <t>https://youtu.be/qTVyYtfPN4M</t>
  </si>
  <si>
    <t>UFOs  Seeing is Believing (2005)   Vintage Skies</t>
  </si>
  <si>
    <t>#documentary #uap #aliens 
"UFOs: Seeing Is Believing" - a special ABC documentary that aired on February 24th, 2005. 
Hosted by Peter Jennings.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</si>
  <si>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qTVyYtfPN4M</t>
  </si>
  <si>
    <t>2023 05 29</t>
  </si>
  <si>
    <t>https://youtu.be/-ITuehU23sQ</t>
  </si>
  <si>
    <t>Close Encounters of the Third Kind You May Never Have Heard Of   Somewhere in the Skies</t>
  </si>
  <si>
    <t>#closeencounters #uap #stevenspielberg 
On episode 319 of SOMEWHERE IN THE SKIES, we explore a handful of close encounters of the third kind that have been lost to UFO history. These obscure cases show the true high strangeness that has occurred in the past, spanning decades and continents. What do these cases have in common? What sets them apart? And just exactly what happened when these individuals had a close encounter of the third kind?
Co-researched and co-written by Preston Dennett: https://www.youtube.com/@prestondennett577
Voiceover by: Nicholas Westemeyer and Brent Hand
Support Somewhere in the Skies with a SUPERCHAT, SUPER STICKER, or THANKS donation. Your contributions truly help the show continue and grow! 
Buy Ryan's new book: https://a.co/d/4KNQnM4
Patreon: http://www.patreon.com/somewhereskies
Website: http://www.somewhereintheskies.com
Book your Cameo video with Ryan at: https://bit.ly/3kwz3DO
Buy Somewhere in the Skies coffee! Use promo code: SOMEWHERESKIES10 to get 10% off your order: https://bit.ly/3rmXuap
Order Ryan's older book: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</si>
  <si>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-ITuehU23sQ</t>
  </si>
  <si>
    <t>2023 02 27</t>
  </si>
  <si>
    <t>https://youtu.be/dtOo67qBTfE</t>
  </si>
  <si>
    <t>Pentagon Says NO to Releasing UFO Images, NASA Tracks Strange Object, and Reagan's Crying Cabinet</t>
  </si>
  <si>
    <t>#uap #nasa #jameswebbspacetelescope 
On episode 06 of SOMEWHERE IN THE LIVESTREAM, Ryan is flying solo as he breaks down the latest stories in UFOs and space. From the Pentagon's refusal to release an images connected to the "Unidentified Objects" recently shot down, to NASA's tracking of a strange, oblong-shaped object that passed the Earth. From a stunning discovery from the James Webb telescope that could upend our understanding of the Universe to UFOs being used as a cover for Special Access Programs. Also... did one of Ronald Reagan's cabinet members cry after being debriefed on UFOs? It's all here in yet another jam-packed episode of cosmic proportions!_x000D_
_x000D_
Read the 2022 UK UFO Report here: https://ufoidentified.co.uk/ufo-report-2022
Watch That UFO Podcast interview with Bryce Zabel: https://www.youtube.com/watch?v=6CuX4L9X1UI
Follow Paranormal_Chris on Tik Tok: https://www.tiktok.com/@paranormal_chris
Watch the Colm Kelleher Interview on Weaponized Podcast: https://www.youtube.com/playlist?list=PLyyu-kB5uDRekzb1Og6AUeq84-AepM7p5
Watch the pilot interview on Merged Podcast at: https://www.youtube.com/watch?v=yVrn9-nRcno
Watch Russel Brand interview with Jeremy Corbell at: https://rumble.com/v2ar712-ufos-real-or-distraction-with-jeremy-corbell-088-stay-free-with-russell-bra.html
Get the Blue Book comic at your local comic book shop or at: https://www.darkhorse.com/Comics/3011-871/Blue-Book-1_x000D_
_x000D_
Support Somewhere in the Skies with a SUPERCHAT, SUPER STICKER, or THANKS donation. Your contributions truly help the show continue and grow! 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Tik Tok: https://www.tiktok.com/@ryansprague51_x000D_
_x000D_
Twitter: https://twitter.com/SomewhereSkies_x000D_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</si>
  <si>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dtOo67qBTfE</t>
  </si>
  <si>
    <t>2023 02 20</t>
  </si>
  <si>
    <t>https://youtu.be/GkDK8qQ4u_w</t>
  </si>
  <si>
    <t>Broken AARO, an Unapologetic President, and Alex Dietrich's UFO Article</t>
  </si>
  <si>
    <t>#ufoキャッチャー #biden #uap 
On episode 05 of SOMEWHERE IN THE LIVESTREAM, we are joined by UAPmedia UK's Graeme Rendall! He'll help us break down the latest news of the Pentagon and White House responses to the UFO shoot down fiascos, a new opinion piece written by former Navy pilot, Alex Dietrich, on the power of cooperation and how it may help us solve the UAP mystery, and UFOs over Canada... with pilot audio! _x000D_
_x000D_
Follow Graeme Rendall on Twitter at: https://twitter.com/Borders750_x000D_
_x000D_
Support Somewhere in the Skies with a SUPERCHAT, SUPER STICKER, or THANKS donation. Your contributions truly help the show continue and grow! _x000D_
_x000D_
Patreon: http://www.patreon.com/somewhereskies_x000D_
_x000D_
Website: http://www.somewhereintheskies.com_x000D_
_x000D_
Book your Cameo video with Ryan at: https://bit.ly/3kwz3DO_x000D_
_x000D_
Buy Somewhere in the Skies coffee! Use promo code: SOMEWHERESKIES10 to get 10% off your order: https://bit.ly/3rmXuap_x000D_
_x000D_
Order Ryan's Book in paperback, ebook, or audiobook at: https://amzn.to/3dEBEHQ_x000D_
_x000D_
Official Store: https://bit.ly/2SIYaJ8_x000D_
_x000D_
Tik Tok: https://www.tiktok.com/@ryansprague51_x000D_
_x000D_
Twitter: https://twitter.com/SomewhereSkies_x000D_
_x000D_
Follow Chrissy Newton on Twitter at: https://twitter.com/chrissynewton_x000D_
_x000D_
Instagram: https://www.instagram.com/somewhereskiespod/_x000D_
_x000D_
Read Ryan’s articles at: https://medium.com/@ryan-sprague51_x000D_
_x000D_
Opening Theme Song, "Ephemeral Reign" by Per Kiilstofte_x000D_
_x000D_
SOMEWHERE IN THE SKIES is part of the eOne podcast network. To learn more, visit: https://entertainmentonepodcast.com_x000D_
_x000D_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use._x000D_
_x000D_
Copyright © 2023 Ryan Sprague. All rights reserved.</t>
  </si>
  <si>
    <t>GkDK8qQ4u_w</t>
  </si>
  <si>
    <t>2023 05 25</t>
  </si>
  <si>
    <t>https://youtu.be/j78KE67vKbE</t>
  </si>
  <si>
    <t>Interview w  Gerald Anderson   First-Hand Witness to the Roswell UFO Crash (1991)</t>
  </si>
  <si>
    <t>#roswell #uap #ufoキャッチャー 
This video recording contains an interview with Gerald Anderson, alleged firsthand witness to the wreckage left behind during the Roswell UFO crash. Anderson was 5 years old at the time of the crash.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Credit: The National Archives</t>
  </si>
  <si>
    <t>j78KE67vKbE</t>
  </si>
  <si>
    <t>2023 05 24</t>
  </si>
  <si>
    <t>https://youtu.be/y1ocIzaiE3s</t>
  </si>
  <si>
    <t>Nellis Range UFO UAP Footage (1994)</t>
  </si>
  <si>
    <t>#uap #ufotwitter #nellisafb 
In November 1994, two mobile radar tracking stations at the Nellis Range in Nevada captured what is believed to be unidentified aerial phenomena (UAP). 
It's claimed that a contractor operating one of the tracking stations obtained the video by filming the screens of two CCTV monitors. After smuggling out the video, it is said that a copy was given to an Air Force employee who subsequently sold the video to Paramount Studios. Brief excerpts of the video appeared in 1995 on the television programs "Hard Copy" and "Sightings." 
In 1995, an in-depth analysis of the footage was performed by Martin J. Powell. Powell's analysis suggests the footage was filmed at differing times on the same day, by two seperate radar tracking stations. Geographic image analysis points to the encounters occurring near Black Mountain and Gold Flat on the Tonopah Test Range.
Support Somewhere in the Skies with a SUPERCHAT, SUPER STICKER, or THANKS donation. Your contributions truly help the show continue and grow! 
Buy Ryan's new book: https://a.co/d/4KNQnM4
Patreon: http://www.patreon.com/somewhereskies
Website: http://www.somewhereintheskies.com
Book your Cameo video with Ryan at: https://bit.ly/3kwz3DO
Buy Somewhere in the Skies coffee: https://bit.ly/3rmXuap
Order Ryan's older book: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</si>
  <si>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y1ocIzaiE3s</t>
  </si>
  <si>
    <t>2023 05 23</t>
  </si>
  <si>
    <t>https://youtu.be/yd8Rnv_DkTI</t>
  </si>
  <si>
    <t>A Drowning Turns into a Dramatic UFO Chase</t>
  </si>
  <si>
    <t>#navajo #unsolvedmysteries #uap 
Stanley Milford Jr, one of the Navajo Paranormal Rangers, describes an investigation into a drowning at the San Juan River and how it turned into a dramatic UFO encounter involving a military jet pursuit.
Watch Full Interview at: https://www.youtube.com/watch?v=IgLAXWuaiss</t>
  </si>
  <si>
    <t>yd8Rnv_DkTI</t>
  </si>
  <si>
    <t>2023 05 22</t>
  </si>
  <si>
    <t>https://youtu.be/IgLAXWuaiss</t>
  </si>
  <si>
    <t>The Navajo Paranormal Rangers   Somewhere in the Skies</t>
  </si>
  <si>
    <t>#navajo #paranormal #uap #skinwalker 
On episode 318 of SOMEWHERE IN THE SKIES, we welcome Jonathan Dover and Stanley Milford, the Navajo Paranormal Rangers. The Navajo Rangers is an organization of the Navajo Nation, spanning over 27,000 square miles of territory in the Southwestern United States. Navajo Rangers are tasked with critical duties like forest fire evacuations, search and rescues, and assisting in investigations across the Navajo Nation. However, in the year 2000, they were tasked with undertaking unique cases under the banner of "Special Investigations" which would include everything from Bigfoot, UFOs, Skinwalkers and other unexplained phenomena. Today, they share some of their most compelling and impactful cases, how they undertook their investigations, and where they stand today on the mysterious phenomena happening across the Navajo Nation and beyond.
Catch The Navajo Paranormal Rangers at Contact in the Desert (June 2-4) and learn more at: https://rb.gy/lxl4k 
Buy Ryan's new book, Stories from Somewhere in the Skies: https://a.co/d/4KNQnM4
Patreon: http://www.patreon.com/somewhereskies
Book your Cameo video with Ryan at: https://bit.ly/3kwz3DO
Buy Somewhere in the Skies coffee! Use promo code: SOMEWHERESKIES10 to get 10% off your order: https://bit.ly/3rmXuap
Order Ryan's Book in paperback, ebook, or audiobook at: https://amzn.to/3dEBEHQ
Official Store: https://bit.ly/2SIYaJ8
Website: http://www.somewhereintheskies.com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 2023 Ryan Sprague. All rights reserved.</t>
  </si>
  <si>
    <t>IgLAXWuaiss</t>
  </si>
  <si>
    <t>2023 05 15</t>
  </si>
  <si>
    <t>https://youtu.be/kKbbSvJc6fI</t>
  </si>
  <si>
    <t>Witness Accounts  Volume 27   Somewhere in the Skies</t>
  </si>
  <si>
    <t>#uap #witness #ufoキャッチャー 
On episode 317 of SOMEWHERE IN THE SKIES, we hear a brand-new installment of stories from you, the listeners, and your experiences with UFO phenomena and possible occupants of these UFOs. It's a very powerful and unique collection you won't soon forget.
Special thanks to those who submitted. If you'd like to share you story, contact Ryan on social media or at: Ryan.Sprague51@gmail.com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</si>
  <si>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kKbbSvJc6fI</t>
  </si>
  <si>
    <t>2023 05 02</t>
  </si>
  <si>
    <t>https://youtu.be/rHNdJcBDSMo</t>
  </si>
  <si>
    <t>Tom DeLonge Talking UFOs in 2002</t>
  </si>
  <si>
    <t>#tomdelonge #blink182 #uap 
In this behind-the-scenes look at Blink 182 in 2002, Tom DeLonge discusses his interest and research into UFOs and those he has spoken with. If only past Tom knew where he would help take the UFO conversation over 2 decades later. Also... I miss the ATTICUS clothing!
Join our Members Only Section for bonus content and episodes: 
https://www.youtube.com/channel/UCYH8m4zyehr0rN3feBZ4mCA/join
Support Somewhere in the Skies with a SUPERCHAT, SUPER STICKER, or THANKS donation. Your contributions truly help the show continue and grow! 
Buy Ryan's new book, Stories from Somewhere in the Skies: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</si>
  <si>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rHNdJcBDSMo</t>
  </si>
  <si>
    <t>https://youtu.be/7sfe5qI_p7k</t>
  </si>
  <si>
    <t xml:space="preserve">Harvested  The Dark Encounters of  Susan </t>
  </si>
  <si>
    <t>#uap #alien #story 
On episode 315 of SOMEWHERE IN THE SKIES - A writer arrives at a coffee shop in Wales to interview a woman about a UFO wave over the town of Pembrokeshire in the 1970s. But what she tells him would completely shift the focus of his writing. And the woman would relate one of the most unique, dark, and disturbing string of encounters to ever be recorded in UFO history. These are the dark encounters of "Susan."
Voiceover for "Susan" by Emily Battles: http://www.emilybattlesactor.com
Episode co-researched and written by Marcus Lowth: http://www.ufoinsight.com
Buy Ryan’s new book: https://a.co/d/4KNQnM4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</si>
  <si>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7sfe5qI_p7k</t>
  </si>
  <si>
    <t>2023 04 29</t>
  </si>
  <si>
    <t>https://youtu.be/YTeHW9jZSC4</t>
  </si>
  <si>
    <t>A Special Request From Ryan</t>
  </si>
  <si>
    <t>#uap #review #newbook 
We hit #1 on Amazon in Hot New Releases! I can't thank you all enough for your support. PLEASE consider leaving a RATING AND REVIEW at the link, as it truly helps us move up in the algorithms and possibly get featured on the front page of Amazon! 
Rate/Review/Order at: https://tinyurl.com/4k3je7yr</t>
  </si>
  <si>
    <t>YTeHW9jZSC4</t>
  </si>
  <si>
    <t>2023 04 27</t>
  </si>
  <si>
    <t>https://youtu.be/cYmSYOrDTLA</t>
  </si>
  <si>
    <t>Ryan's New Book Releases!</t>
  </si>
  <si>
    <t>#newbook #uap #aliens 
Excited to announce that my new book is now available!
Since 2017, the award-winning Somewhere in the Skies podcast has been a place for people, in all walks of life, to tell their personal UFO stories. How have these sightings and encounters changed those who experienced them? In this first volume of Stories from Somewhere in the Skies, Ryan Sprague takes us on a fascinating journey through these life-altering experiences of those who stared into the skies and had something extraordinary stare back.
Order in paperback or ebook: https://tinyurl.com/4k3je7yr</t>
  </si>
  <si>
    <t>cYmSYOrDTLA</t>
  </si>
  <si>
    <t>2023 04 25</t>
  </si>
  <si>
    <t>https://youtu.be/j31hCJf0WZs</t>
  </si>
  <si>
    <t>The Art of UFOs with Reggie Watts</t>
  </si>
  <si>
    <t>#reggiewatts #latelateshow #uap 
In this SITS clip, musician and comedian, @reggiewatts describes the possible connections between artists and the UFO phenomenon. Why do so many artists seem to experience these mysterious anomalies and what might it say about the creative process, imagination, and consciousness? 
Full Interview at: https://youtu.be/kd3wtyaCBQ0</t>
  </si>
  <si>
    <t>j31hCJf0WZs</t>
  </si>
  <si>
    <t>2023 04 22</t>
  </si>
  <si>
    <t>https://youtu.be/ccL1ot_7IPg</t>
  </si>
  <si>
    <t>News Coverage of the Senate UAP Hearing</t>
  </si>
  <si>
    <t>#cbs_broadcasting #nbcnews #uap 
Here is a collection of some of the major news outlets that covered the recent Senate Hearing on UAP.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</si>
  <si>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ccL1ot_7IPg</t>
  </si>
  <si>
    <t>2023 04 10</t>
  </si>
  <si>
    <t>https://youtu.be/PcC21xkgj0k</t>
  </si>
  <si>
    <t>Leslie Kean and Diana Walsh Pasulka  A Cosmic Conversation</t>
  </si>
  <si>
    <t>#rebroadcast #uap #aliens 
On episode 312 of SOMEWHERE IN THE SKIES, Ryan regretfully shares that due to a recent injury, he was unable to bring you a brand-new episode this week. BUT... this episode will be a rebroadcast of a fascinating conversation with Leslie Kean and Diana Walsh Pasulka!
Leslie Kean is the author of the New York Times Best-Selling book, UFOs: Generals, Pilots, and Government Officials Go on the Record. She also co-authored the 2017 bombshell New York Times article, Glowing Auras and ‘Black Money’: The Pentagon’s Mysterious U.F.O. Program. This article immediately went viral and showed the world that the Pentagon, against all public knowledge and statements, were investigating UFOs. Diana Walsh Pasulka, a professor of religious studies, is the author of the groundbreaking book, American Cosmic: UFOs, Religion, Technology, which follows several high tech entrepreneurs in Silicon Valley who are deeply entrenched in the UFO topic and are spending a lot of time and money investigating the Phenomenon. The book also shows how the topic is gradually becoming a new age religion as more and more people start to believe in an extraterrestrial presence both in our skies and possibly even here on our planet. In this episode, Leslie and Diana dig deep in to the hard questions and the fundamental shift in our way of thinking when it comes to flying saucers and an extraterrestrial presence.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</si>
  <si>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PcC21xkgj0k</t>
  </si>
  <si>
    <t>2023 04 04</t>
  </si>
  <si>
    <t>https://youtu.be/86fLP95WR98</t>
  </si>
  <si>
    <t>How the Tic Tac UFO Incident Changed My Life</t>
  </si>
  <si>
    <t>#uap #ufoキャッチャー #ufotwitter 
In this SITS clip, former U.S. Navy Chief Radar Operator, Kevin Day, describes how the Tic Tac UFO incident changed his life, and what he learned by the entire experience. 
Read the full chapter on Kevin Day in Ryan's book: https://tinyurl.com/yc6w55am</t>
  </si>
  <si>
    <t>86fLP95WR98</t>
  </si>
  <si>
    <t>2023 04 03</t>
  </si>
  <si>
    <t>https://youtu.be/owFMv2yTHxc</t>
  </si>
  <si>
    <t>10 UFO Cases You May Never Have Heard Of</t>
  </si>
  <si>
    <t>On episode 311 of SOMEWHERE IN THE SKIES, we take a look back as ten UFO cases throughout history that remain unexplained even up until today. From UFOs colliding with a plane and then guiding it to safety in Mexico to U.S. Air Force personnel shooting and killing a runaway alien. From an extremely close encounter in the lavender fields of France to startling audio of police officers chasing down UFOs in Ohio. These are some of Ryan's favorite UFO cases, and may even be new to even some of the most seasoned of UFO enthusiasts. These are the Somewhere in the Skies case files.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</si>
  <si>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owFMv2yTHxc</t>
  </si>
  <si>
    <t>2023 03 27</t>
  </si>
  <si>
    <t>https://youtu.be/BKKb1UEccQY</t>
  </si>
  <si>
    <t>Welcome UFO People   Somewhere in the Skies</t>
  </si>
  <si>
    <t>#comicbooks #uap #comics 
On episode 310 of SOMEWHERE IN THE SKIES, we are joined by Rob Kristoffersen, host of the Our Strange Skies podcast, and Todd Purse, artists and host of Creative Weirdos. Together, Rob and Todd have created the web-comic, "Welcome UFO People," where each monthly comic is devoted to true UFO, alien and cryptid encounters. We hear the story of the how and why the comic came to be, the research and creative process, and then they discuss each case they've covered so far. We also get a tease of what cases they'll be covering in the future, and why UFO case histories are a lost art in the current landscape of UFO discourse.
Follow Welcome UFO People on Instagram: https://www.instagram.com/welcomeufopeople/
Order prints on Welcome UFO People at: https://www.createmagicstudios.com/welcome-ufo-people
Follow Our Strange Skies and Rob at: https://twitter.com/YerUFOGuy
Follow Todd Purse at: https://www.instagram.com/toddde85/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Email Ryan directly at: Ryan.Sprague51@gmail.com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</si>
  <si>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BKKb1UEccQY</t>
  </si>
  <si>
    <t>2023 03 21</t>
  </si>
  <si>
    <t>https://youtu.be/nLqP4E3A8iE</t>
  </si>
  <si>
    <t>A Tic Tac UFO over Washington, D.C</t>
  </si>
  <si>
    <t>In this SITS clip, Debrief contributing writer, Jazz Shaw, breaks down the mysterious Incident 207 from the Project Blue Book files, in which two U.S. Air Force planes were sent up to investigate a strange, white, oblong object making its way towards the Nation's Capital! 
Watch full episode here: https://www.youtube.com/watch?v=v_BNgkxzFCI&amp;t=3564s</t>
  </si>
  <si>
    <t>nLqP4E3A8iE</t>
  </si>
  <si>
    <t>2023 03 16</t>
  </si>
  <si>
    <t>https://youtu.be/JrLdq2o4lJA</t>
  </si>
  <si>
    <t>My Experience Working at Skinwalker Ranch</t>
  </si>
  <si>
    <t>#SkinwalkerRanch #wolf #uap 
In this SITS clip, former Area 51 and Skinwalker Ranch worker, Christopher Bartel, describes the mysterious and terrifying encounters he had while workin on Skinwalker Ranch. 
Full interview at: https://www.youtube.com/watch?v=dC01QkD_R1g&amp;t=1s</t>
  </si>
  <si>
    <t>JrLdq2o4lJA</t>
  </si>
  <si>
    <t>2023 03 15</t>
  </si>
  <si>
    <t>https://youtu.be/jjEVaQYOlsY</t>
  </si>
  <si>
    <t>Witness Accounts  Volume 26   Somewhere in the Skies</t>
  </si>
  <si>
    <t>#ufoキャッチャー #uap #aliens 
On episode 309 of SOMEWHERE IN THE SKIES, we return to the heart of these mysteries is our skies with another collection of UFO stories from you, the listeners. From all across Europe, the U.S. and Canada, we span continents and decades to hear truly unique accounts of UFOs and close encounters that changed the lives of those involved.
Special thanks to those who submitted their stories. If you would like to share your own UFO story, email: Ryan.Sprague51@gmail.com to discuss further.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</si>
  <si>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jjEVaQYOlsY</t>
  </si>
  <si>
    <t>https://youtu.be/83o2rvhHhO8</t>
  </si>
  <si>
    <t>Reinhold Schmidt and the Edge of Tomorrow</t>
  </si>
  <si>
    <t>#uap #aliens #contactee 
In this SITS clip, Professor and Author, Aaron Gulyas, runs us through the tumultuous life, claims, and crimes of UFO Contactee, Reinhold Schmidt!
Watch full interview here: https://www.youtube.com/watch?v=PHyQojDYqVs&amp;t=1943s</t>
  </si>
  <si>
    <t>83o2rvhHhO8</t>
  </si>
  <si>
    <t>2023 03 14</t>
  </si>
  <si>
    <t>https://youtu.be/KTcG1P4lnSc</t>
  </si>
  <si>
    <t>Advice for UFO Researchers from Miguel Romero ( Red Pill Junkie )</t>
  </si>
  <si>
    <t>#ufoキャッチャー #uap #anarchy 
In this SITS clip, Miguel Romero ("Red Pull Junkie") gives advice to new and seasoned UFO researchers on how to remain happy in a field of study with almost no answers and endless questions.
Full interview at: https://youtu.be/vT_brheAWbc</t>
  </si>
  <si>
    <t>KTcG1P4lnSc</t>
  </si>
  <si>
    <t>2023 03 13</t>
  </si>
  <si>
    <t>https://youtu.be/vT_brheAWbc</t>
  </si>
  <si>
    <t>Anarchy in the UFO! w  Miguel Romero   Somewhere in the Skies</t>
  </si>
  <si>
    <t>#tarot  #anarchy  #uap  
On episode 308 of SOMEWHERE IN THE SKIES, we are joined by artist and researcher, Miguel Romero ("Red Pill Junkie") to discuss his essay, "Anarchy in the UFO!" which expands on the theories of Jacques Vallée and John Keel. Miguel considers the possibility that UFO events may be the product of a trickster intelligence, anarchically prodding us to provoke individual and societal reactions and developments, highlighting that the UFO is a symbol of anarchist subversion in the modern world. What role does anarchy and the UFO play in today's move towards structured and establishment studies of the phenomena? Miguel also discusses his highly anticipated project, "The Ufology Tarot," and then answers your listener questions.
Follow Miguel's work at: https://absurdbydesign.wordpress.com/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</si>
  <si>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vT_brheAWbc</t>
  </si>
  <si>
    <t>2023 03 11</t>
  </si>
  <si>
    <t>https://youtu.be/ajiEpF511jg</t>
  </si>
  <si>
    <t>Dave Foley  The Role Comedy Plays in UFO Stigma</t>
  </si>
  <si>
    <t>#DaveFoley #Comedy #uap 
Actor and comedian, Dave Foley, explains the role that comedy played in the early days of the UFO craze and how it was used as a strategy to ridicule UFO witnesses during the days of Project Blue Book and beyond.
Full interview at: https://www.youtube.com/watch?v=0nd4uGspUiU&amp;t=915s</t>
  </si>
  <si>
    <t>ajiEpF511jg</t>
  </si>
  <si>
    <t>2023 03 10</t>
  </si>
  <si>
    <t>https://youtu.be/Hx1pvkYfh3I</t>
  </si>
  <si>
    <t>Mystery Gift Unboxing!</t>
  </si>
  <si>
    <t>#unboxing #unboxingvideo #uap 
I received a special gift in the mail today and I thought it would be fun to open it for you all to see!
Check out my latest article at: https://medium.com/on-the-trail-of-the-saucers/ufos-invade-the-comic-book-world-c7093aaec071?sk=93ddf8532145febdbb8fd7cedf1b1d7a</t>
  </si>
  <si>
    <t>Hx1pvkYfh3I</t>
  </si>
  <si>
    <t>2023 03 09</t>
  </si>
  <si>
    <t>https://youtu.be/6hWpzs-r-mw</t>
  </si>
  <si>
    <t>The Saucer Life of George Adamski w  Aaron Gulyas</t>
  </si>
  <si>
    <t>In this SITS clip, professor, author, and podcast host, Aaron Gulyas breaks down the life and claims of one of the most popular individuals of the "Contactee" age, George Adamski. 
Full interview available at: https://www.youtube.com/watch?v=PHyQojDYqVs&amp;t=1943s</t>
  </si>
  <si>
    <t>6hWpzs-r-mw</t>
  </si>
  <si>
    <t>2023 03 08</t>
  </si>
  <si>
    <t>https://youtu.be/UTZpDWCHf4U</t>
  </si>
  <si>
    <t>CASE FILES MEGASODE   Episodes 1-10</t>
  </si>
  <si>
    <t>#casefiles #uap #aliens 
Join us for a special MEGASODE of our series, CASE FILES! We explore case histories of some of Ryan's favorite UFO incidents throughout the decades.
Support us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Instagram: https://www.instagram.com/somewhereskiespod/
Read Ryan’s articles at: https://medium.com/@ryan-sprague51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</si>
  <si>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UTZpDWCHf4U</t>
  </si>
  <si>
    <t>2023 03 07</t>
  </si>
  <si>
    <t>https://youtu.be/zLSkAUOhaUg</t>
  </si>
  <si>
    <t>Ross Coulthart  UFO Retrieval Program Confirmed by Former Head of U.S. Navy Science Tech Development</t>
  </si>
  <si>
    <t>#uap #ufoキャッチャー #aliens 
In this SITS clip, investigative journalist, Ross Coulthart, describes a conversation he had with Nat Kobitz, the former director of U.S. Navy Science and Technology Development. What exactly was "The Program"?
Watch full interview at: https://youtu.be/4JbR9jZyK70</t>
  </si>
  <si>
    <t>zLSkAUOhaUg</t>
  </si>
  <si>
    <t>2023 03 06</t>
  </si>
  <si>
    <t>https://youtu.be/ZrJPpkeSlxk</t>
  </si>
  <si>
    <t>The Swedish Men in Black w  Fred Andersson   Somewhere in the Skies</t>
  </si>
  <si>
    <t>#uap #meninblack #sweden 
On episode 306 of SOMEWHERE IN THE SKIES, we welcome back Swedish UFO researcher, Fred Andersson, While the mystery of the Men in Black phenomenon has arguably taken shape within American UFO lore, Andersson has uncovered cases in Sweden of similar encounters with this strange and elusive figures. Who are they? Where do they come from? Do they truly want to silence UFO witnesses? Andersson poses his own theories and then shares his all-time favorite UFO cases out of Sweden.
Follow him on Twitter at: https://twitter.com/HomoSatanis
Read his articles at: https://fred-andersson.medium.com/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 2023 Ryan Sprague. All rights reserved.</t>
  </si>
  <si>
    <t>ZrJPpkeSlxk</t>
  </si>
  <si>
    <t>2023 03 05</t>
  </si>
  <si>
    <t>https://youtu.be/pH_T3uiEwzE</t>
  </si>
  <si>
    <t>Jacques Vallee on the Current and Future State of the UFO Topic</t>
  </si>
  <si>
    <t>#ufoキャッチャー #uap #science 
In this clip, the legendary Jacques Vallee expresses his feelings on where the UF) topic is today as opposed to where it's been, and where it may be heading in the uncertain future.
Full interview available at: https://youtu.be/uDYBkGlG4uM</t>
  </si>
  <si>
    <t>pH_T3uiEwzE</t>
  </si>
  <si>
    <t>2023 03 03</t>
  </si>
  <si>
    <t>https://youtu.be/v2LevAtcrkE</t>
  </si>
  <si>
    <t>Christopher Mellon and Luis Elizondo  How the The U.S. Air Force Could Capture UFOs</t>
  </si>
  <si>
    <t>#uap #LuisElizondo #usaf 
In this clip, former Deputy Assistant Secretary of Defense and former Staff Director of the Senate Intelligence Committee, Christopher Mellon, and former U.S. Army Counterintelligence Special Agent and former director of the Advanced Aerospace Threat Identification Program, Luis Elizondo discuss examples of what sensor systems could be used by the U.S. Air Force in finding and tracking UFOs, and the lack of proactivity on behalf of the Air Force on the UFO topic in general.
Watch full interview here: https://www.youtube.com/watch?v=i7YeAbwOa2Q&amp;t=1073s</t>
  </si>
  <si>
    <t>v2LevAtcrkE</t>
  </si>
  <si>
    <t>2023 03 01</t>
  </si>
  <si>
    <t>https://youtu.be/f36eeUdL41I</t>
  </si>
  <si>
    <t>Luis Elizondo   The U.S. Air Force's Deafening Silence on UAP UFOs</t>
  </si>
  <si>
    <t>Air Force personnel attempted to report UAP incidents to the UAP Task Force. What did their superiors do when they did? Hear from former Pentagon UFO Program director, Luis Elizondo.
Full interview at: https://www.youtube.com/watch?time_continue=4843&amp;v=i7YeAbwOa2Q</t>
  </si>
  <si>
    <t>f36eeUdL41I</t>
  </si>
  <si>
    <t>https://youtu.be/u0sxqOotf74</t>
  </si>
  <si>
    <t xml:space="preserve">Chris Bartel on Skinwalker Ranch Employees Being Used as  Guinea Pigs </t>
  </si>
  <si>
    <t>Join this channel to get access to perks:
https://www.youtube.com/channel/UCYH8m4zyehr0rN3feBZ4mCA/join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</si>
  <si>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u0sxqOotf74</t>
  </si>
  <si>
    <t>2023 02 28</t>
  </si>
  <si>
    <t>https://youtu.be/zxj7u7XkBFg</t>
  </si>
  <si>
    <t xml:space="preserve">Alex Dietrich  Was There an Investigation into the  Roiling Waters  Below the Tic Tac </t>
  </si>
  <si>
    <t>Alex Dietrich describes he roiling waters underneath the "Tic Tac UFO" and if there was any investigation into it afterward.
Watch full interview at: https://www.youtube.com/watch?v=6mL4Fyuyop0</t>
  </si>
  <si>
    <t>zxj7u7XkBFg</t>
  </si>
  <si>
    <t>https://youtu.be/GwUumUswKB8</t>
  </si>
  <si>
    <t>Alex Dietrich  The Version of the Tic Tac Video She Saw</t>
  </si>
  <si>
    <t>This this clip from our interview with Lt. Cmdr. Alex Dietrich, she describes the raw video she saw of the "Tic Tac" UFO after she witnessed it over the Pacific Ocean in 2004. 
Full interview at: https://www.youtube.com/watch?v=6mL4Fyuyop0</t>
  </si>
  <si>
    <t>GwUumUswKB8</t>
  </si>
  <si>
    <t>https://youtu.be/0TgW8hBT8T4</t>
  </si>
  <si>
    <t>Alex Dietrich  We Must Be Vigilante on UAP Studies</t>
  </si>
  <si>
    <t>In this clip, Alex Dietrich explains why we must move forward and not look back when it comes to UAP studies.
Watch full interview at: https://www.youtube.com/watch?v=6mL4Fyuyop0</t>
  </si>
  <si>
    <t>0TgW8hBT8T4</t>
  </si>
  <si>
    <t>https://youtu.be/6mL4Fyuyop0</t>
  </si>
  <si>
    <t>Alex Dietrich  We Have Barely Tasted the Sky   Somewhere in the Skies</t>
  </si>
  <si>
    <t>#uap #pilot #ufoキャッチャー 
On episode 306 of SOMEWHERE IN THE SKIES, we are joined by former U.S. Navy pilot, Lt. Cmdr. Alex Dietrich. On November 14th, 2004, during a training mission with the Navy's Nimitz Carrier Strike Group, Dietrich, along with several other pilots, intercepted and witnessed something unexplainable while flying over the Pacific Ocean. The mysterious object, now widely known as the "Tic Tac", made extraordinary maneuvers that left the pilots completely baffled. The object would subsequently be caught on camera by another pilot soon after, and the video would eventually be leaked to the NY Times. Since then, the Nimitz UFO encounter has become one of the most talked about UFO events in modern history. Today, Dietrich joins us to describe the event from her perspective, gives her thoughts on how we can move forward with the scientific study of UFOs, and then answers your listener questions.
Follow Alex Dietrich on Twitter at: https://twitter.com/DietrichVFA41
Read her article at The Debrief: http://bit.ly/41enjdc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</si>
  <si>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6mL4Fyuyop0</t>
  </si>
  <si>
    <t>2023 02 21</t>
  </si>
  <si>
    <t>https://youtu.be/iACqD6umpeY</t>
  </si>
  <si>
    <t>Vintage Skies   Why Space  - USAF Educational Film - 1957</t>
  </si>
  <si>
    <t>#Rare #uap #space 
A rare and fun USAF educational film about exploring space!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</si>
  <si>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iACqD6umpeY</t>
  </si>
  <si>
    <t>https://youtu.be/56YFuLQUEe4</t>
  </si>
  <si>
    <t>The Last Podcast on UFOs w  Henry Zebrowski   Somewhere in the Skies</t>
  </si>
  <si>
    <t>#uap #alien #ufoキャッチャー 
On episode 305 of SOMEWHERE IN THE SKIES, it's a cosmic crossover with The Last Podcast on the Left! We are joined by actor, comedian, and podcaster, Henry Zebrowski. Henry walks us through the origins of his acting career, The Last Podcast on the Left, and then he and Ryan dive deep into UFOs throughout history and Henry's theories on what we may or may not be dealing with when it comes to the many mysteries in our skies.
You can find The Last Podcast on the Left at: https://www.lastpodcastontheleft.com/ 
Follow Henry on Twitter at: https://twitter.com/HenryLovesYou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Instagram: https://www.instagram.com/somewhereskiespod/
Read Ryan’s articles at: https://medium.com/@ryan-sprague51
Opening Theme Song, "Ephemeral Reign" by Per Kiilstofte
SOMEWHERE IN THE SKIES is part of the eOne podcast network. To learn more, visit: https://entertainmentonepodcast.com
Copyright © 2023 Ryan Sprague. All rights reserved.</t>
  </si>
  <si>
    <t>56YFuLQUEe4</t>
  </si>
  <si>
    <t>2023 02 14</t>
  </si>
  <si>
    <t>https://youtu.be/SEa6oJapGL4</t>
  </si>
  <si>
    <t>Richard Dolan on the Wilson-Davis Notes ( The Leak of the Century )</t>
  </si>
  <si>
    <t>#ufoキャッチャー #uap #ufosigth 
In the this clip from our interview with historian, Richard Dolan, he gives his thoughts on the real question that should be asked of the highly controversial Wilson-Davis notes.
Watch the full interview here: https://www.youtube.com/watch?v=iyWifBp8Tto&amp;t=3534s
Watch our BONUS 30 minute interview with Richard Dolan here: https://www.youtube.com/watch?v=ytJcAPunvFE&amp;t=960s
Follow Richard Dolan's work at: https://richarddolanmembers.com/</t>
  </si>
  <si>
    <t>SEa6oJapGL4</t>
  </si>
  <si>
    <t>2023 02 13</t>
  </si>
  <si>
    <t>https://youtu.be/iyWifBp8Tto</t>
  </si>
  <si>
    <t>Richard Dolan  UFO Secrecy, The Leak of the Century, and the Management of a Mystery</t>
  </si>
  <si>
    <t>#china  #uap #aliens 
On episode 304 of SOMEWHERE IN THE SKIES, we welcome back historian and author, Richard Dolan. He gives his thoughts on how the latest spy balloon fiasco may correlate with the way the UFO topic is being managed within government, his thoughts on crash retrievals, coverups, disclosure, and his tumultuous journey through the Wilson-Davis controversy. Dolan then answers your listener questions.
Richard Dolan joins us over on Patreon and Apple Premium to continue this fascinating discussion. Become an Apple Premium Subscriber or join Patreon now at: http://www.patreon.com/somewhereskies
Find all of Richard Dolan's work at: https://richarddolanmembers.com/
Support Somewhere in the Skies with a SUPERCHAT, SUPER STICKER, or THANKS donation. Your contributions truly help the show continue and grow!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</si>
  <si>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iyWifBp8Tto</t>
  </si>
  <si>
    <t>2023 02 10</t>
  </si>
  <si>
    <t>https://youtu.be/01zaBCEU7rU</t>
  </si>
  <si>
    <t>U.S. Shoots Down  High-Altitude Object  over Alaska - Pentagon Press Conference</t>
  </si>
  <si>
    <t>#Alaska #spyballoon #uap 
The Pentagon, at the direction of President Biden, shot down a "high altitude object" over Alaska airspace on Friday, National Security Council spokesperson John Kirby confirmed during Friday's White House briefing. The incident comes several days after the Pentagon took down a Chinese spy balloon that crossed much of the continental U.S. 
Kirby, asked about the possibility of another object floating over U.S. airspace, said he "can confirm that the Department of Defense was tracking a high-altitude object over Alaska in the last 24 hours." The Pentagon is still assessing this latest object, and it's not clear who owns it or what its purpose was.
Kirby said this latest object was the size of a "small car," and over a "very sparsely populated" area, allowing for it to be taken down more easily than the Chinese spy balloon that was larger than the Statute of Liberty. Kirby said the president's main concern was the threat this latest object posed to civilian flights. This latest object landed off the Alaskan coast. 
"The object was flying at an altitude of 40,000 feet and posed a reasonable threat to the safety of civilian flight," Kirby said. "Out of an abundance of caution and at the recommendation of the Pentagon, President Biden ordered the military to down the object and they did, and it came inside our territorial waters. Those waters right now are frozen but inside territorial airspace and over territorial waters. Fighter aircraft assigned to U.S. Northern Command took down the object within the last hour."
The Chinese spy balloon that transited across the U.S. before it was shot down off South Carolina on Saturday is part of a "larger Chinese surveillance balloon program" that has operated for several years and over multiple continents, the Pentagon says. 
This is a breaking news story and will be updated.</t>
  </si>
  <si>
    <t>01zaBCEU7rU</t>
  </si>
  <si>
    <t>2023 01 30</t>
  </si>
  <si>
    <t>https://youtu.be/DjyB6-XE8ek</t>
  </si>
  <si>
    <t>Operation Saucer and the UFO Island</t>
  </si>
  <si>
    <t>#Brazil #ufoキャッチャー #uap 
On episode 302 of SOMEWHERE IN THE SKIES, we head to Brazil to explore the rich history of UFOs throughout the country. In June of 2022, the Brazilian Senate convened to hear testimony from its own military and government officials about UFOs. Also present were speakers from the United States and the United Kingdom. Throughout the course of the hearing, many UFO events were brought to light. We will explore several of this cases, including sightings that were photographed off the coast of Trindade, which would be dubbed "UFO Island. We'll also hear of a string of mass UFO sightings dubbed "The Night of the UFOs" and the official investigation into these anomalous phenomena which would be officially investigated under the code name: Operação Prato (Operation Saucer).
Special thanks to our voiceover talent for this episode:
Topher McLean: https://www.youtube.com/@TheTopherHouse
Rebecca Jung: https://www.instagram.com/rebeccasearlymidlifecrisis/
and Rob Lescarbeau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</si>
  <si>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DjyB6-XE8ek</t>
  </si>
  <si>
    <t>2023 01 25</t>
  </si>
  <si>
    <t>https://youtu.be/Exj53u7uVAs</t>
  </si>
  <si>
    <t>Welcome to Somewhere in the Skies</t>
  </si>
  <si>
    <t>#aliens  #Trailer #ufotwitter 
Welcome to the official channel of UFO researcher, podcast host, and author, Ryan Sprague. This is also the official channel of the Somewhere in the Skies podcast!
Join this channel to get access to perks:
https://www.youtube.com/channel/UCYH8m4zyehr0rN3feBZ4mCA/join
Here you'll find video versions of most of our main feed podcast episodes, bonus episodes, special livestreams, and so much more. Thank you for stopping by, and make sure to SUBSCRIBE! 
To learn more, visit: http://www.somewhereintheskies.com</t>
  </si>
  <si>
    <t>Exj53u7uVAs</t>
  </si>
  <si>
    <t>2023 01 23</t>
  </si>
  <si>
    <t>https://youtu.be/eyN_t5td_tY</t>
  </si>
  <si>
    <t>Witness Accounts  Volume 25   Somewhere in the Skies</t>
  </si>
  <si>
    <t>#ufoキャッチャー #ufotwitter #uap 
On episode 301 of SOMEWHERE IN THE SKIES, we hear another powerful collection of UFO stories from you, the listeners. From a staggering five different sightings of a triangular UFO over a U.S. Navy base in California to a "Ferris-Wheel" like object witnessed by a well-known UFO podcast host. As always, we span decades and continents to hear the accounts of those who looked up and witnessed the vast array of mysteries that lay somewhere in the skies.
Special thanks to those who shared their stories. If you would like to submit your UFO story, contact Ryan at: Ryan.Sprague51@gmail.com
Featured Art for this episode by Olof Röckner. Follow on Twitter at: https://twitter.com/olof_rockner
Join our Members Only Section for bonus content and episodes: 
https://www.youtube.com/channel/UCYH8m4zyehr0rN3feBZ4mCA/join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</si>
  <si>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eyN_t5td_tY</t>
  </si>
  <si>
    <t>2023 01 21</t>
  </si>
  <si>
    <t>https://youtu.be/HLrwJ2EsS8I</t>
  </si>
  <si>
    <t>Olof Röckner  Creating Somewhere in the Skies Art (Time-Lapse)</t>
  </si>
  <si>
    <t>#timelapse #artist #timelapseart 
In this time-lapse video, digital artist, Olof Röckner, creates a stunning piece of art for the Somewhere in the Skies podcast. A fun look at the process of an artist as they create exclusive art for the truthseekers out there!
Find Olof Röckner's work at: http://www.olofrockner.com
Follow Olof Röckner on Twitter at: https://twitter.com/olof_rockner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</si>
  <si>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HLrwJ2EsS8I</t>
  </si>
  <si>
    <t>2023 01 17</t>
  </si>
  <si>
    <t>https://youtu.be/Tac2vV4ElMM</t>
  </si>
  <si>
    <t>Vintage Skies   Visitors from the Unknown (1991)</t>
  </si>
  <si>
    <t>#ufoキャッチャー #uap #aliens 
A special reenacting the experiences of people who have had documented encounters with extraterrestrial life forces. A British policeman has a close encounter with a UFO, a wood-cutter spots a spacecraft and is abducted, and a civil rights leader and his son come face-to-face with alien beings.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</si>
  <si>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Tac2vV4ElMM</t>
  </si>
  <si>
    <t>2023 01 13</t>
  </si>
  <si>
    <t>https://youtu.be/FjWb_N4j26E</t>
  </si>
  <si>
    <t>The %23UAP Report - Comments by Press Secretary Brig. General Patrick Ryder</t>
  </si>
  <si>
    <t>#uap #UAPReport #ufoキャッチャー 
Journalist, Brandi Vincent, asks Press Secretary Brig. General Patrick Ryder questions on the ODNI UAP Report that released on January 12th, 2023.
Read the 2022 ODNI UAP Report at: https://www.dni.gov/files/ODNI/documents/assessments/Unclassified-2022-Annual-Report-UAP.pdf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</si>
  <si>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FjWb_N4j26E</t>
  </si>
  <si>
    <t>2023 01 11</t>
  </si>
  <si>
    <t>https://youtu.be/tp4PkC7uCJM</t>
  </si>
  <si>
    <t>Special Announcement! (AND BONUS EPISODE)</t>
  </si>
  <si>
    <t>We are happy to announce that we are now on Apple Premium! If you want Early Access to the main show and bonus episodes, now you can do it right in your Apple Podcast app. We'll be uploading dozens of previous bonus episodes in the coming weeks as well. So, if you're an Apple Podcast subscriber, or have thought about being one, you can now support the show and get these rewards without leaving the Apple Podcast app. To join, just click the Premium button at the top of the Somewhere in the Skies Apple Podcast feed. 
Visit us on Apple at: https://podcasts.apple.com/us/podcast/somewhere-in-the-skies/id1227858637
Here is a FREE bonus episode to give you a taste of what to expect with your Apple Premium subscription. This is the story of the Dechmont Woods UFO Encounter, where a UFO case became part of a criminal investigation.
We hope you enjoy. And we hope you'll consider becoming an Apple Premium Subscriber today!</t>
  </si>
  <si>
    <t>tp4PkC7uCJM</t>
  </si>
  <si>
    <t>2023 01 02</t>
  </si>
  <si>
    <t>https://youtu.be/7oTIL_EyC8c</t>
  </si>
  <si>
    <t>A70  A Scottish UFO Abduction   Somewhere in the Skies</t>
  </si>
  <si>
    <t>#Scotland #ufoキャッチャー #alienabduction 
On episode 298 of SOMEWHERE IN THE SKIES, we explore the 1992 alien abduction case of Garry Woods and Colin Wright. While traveling down the A70 road in Scotland, they would encounter a saucer-shaped craft above their car. Then, everything went black and they found themselves on the side of the road with over two hours of missing time. What exactly happened in those missing hours? Featuring Scottish UFO researcher, Malcolm Robinson, we hear the incredible story which has become one of the most famous and controversial UFO cases in Scotland. 
Special thanks to voiceover talents, Andy McGrillen and Mick Ford. 
Andy McGrillen: https://twitter.com/ufouapam 
Mick Ford: https://twitter.com/tabbysstar
Buy Malcom Robinson's book at: https://bit.ly/3Q8SFwP
Join our Members Only Section for bonus content and episodes: 
https://www.youtube.com/channel/UCYH8m4zyehr0rN3feBZ4mCA/join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2023 Ryan Sprague. All rights reserved.</t>
  </si>
  <si>
    <t>7oTIL_EyC8c</t>
  </si>
  <si>
    <t>2022 12 23</t>
  </si>
  <si>
    <t>https://youtu.be/UTvdaznBFL8</t>
  </si>
  <si>
    <t>Witness Accounts  Volume 24   Somewhere in the Skies</t>
  </si>
  <si>
    <t>#ufoキャッチャー #ufo361 #SomewhereintheSkies
On episode 297 of SOMEWHERE IN THE SKIES, we once again travel around the world to hear the deeply mysterious and fascinating UFO stories of you, the listeners. From a massive unknown craft sighted over a military base in Canada to various UAP zipping across the skies of England, Scotland, and across the United States. These are the powerful and profound stories of everyday people like you and me who looked up into the skies and saw something looking back.
Special thanks to those who submitted their stories. If you would like to share your UFO story, email Ryan directly at: Ryan.Sprague51@gmail.com to discuss.
Join our Members Only Section for bonus content and episodes: 
https://www.youtube.com/channel/UCYH8m4zyehr0rN3feBZ4mCA/join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</si>
  <si>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UTvdaznBFL8</t>
  </si>
  <si>
    <t>2022 12 11</t>
  </si>
  <si>
    <t>https://youtu.be/bZlyMySRCuA</t>
  </si>
  <si>
    <t>Close Encounters of the Christmas Kind   Somewhere in the Skies</t>
  </si>
  <si>
    <t>#Christmas #christmastree #christmasmusic 
On episode 295 of SOMEWHERE IN THE SKIES, we celebrate the Holiday Season with a sleigh ride through the history of UFO cases during Christmas time! From flying saucers zipping through the snowy villages of Norwich, England, to strange lights hovering over a serviceman during the Vietnam war. From the bizarre close encounter case of a Nebraska police officer to the strange wave of triangular UFOs haunting the skies over Belgium. And don't forget the carolers that sang to their alien saviors who were coming  to save them from a Christmas doomsday, You've all made the "Nice List" this year so it's a present of cosmic proportions left under the tree for you. Enjoy and keep looking up. You never know who... or what... you'll see up there! 
The Christmas stories don't end here. Head on over to Patreon to hear the bizarre wave of UFOs that plagued a small town in England, which would come to be known as "The Warminster Thing" : https://www.patreon.com/SomewhereSkies
Special thanks to our voiceover talents:
Christopher Soucy: https://twitter.com/ChrisSoucyStory
Vinnie Adams: https://twitter.com/disclosureteam_ 
Visit Silly Goose Photography and get 50% OFF your first order with promo code: SOMEWHERE50 right now: https://bit.ly/3hcvvbR 
Support The Women's Refugee Commission: https://www.womensrefugeecommission.org/donate/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</si>
  <si>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bZlyMySRCuA</t>
  </si>
  <si>
    <t>2022 12 10</t>
  </si>
  <si>
    <t>https://youtu.be/aB5w_uMXzBE</t>
  </si>
  <si>
    <t>Roswell Trivia with the Cast of Roswell, New Mexico!</t>
  </si>
  <si>
    <t>#roswellnm #cw #thecw 
Ryan had the amazing opportunity to join the cast of the CW's hit television series, Roswell, New Mexico, to test their knowledge of the actual Roswell UFO crash. Did they past the test? Tune in to find out! 
Stream Roswell, New Mexico right now on Netlfix and HBOmax!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Tik Tok: https://www.tiktok.com/@ryansprague51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</si>
  <si>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aB5w_uMXzBE</t>
  </si>
  <si>
    <t>2022 11 27</t>
  </si>
  <si>
    <t>https://youtu.be/QYNW-n0TOiI</t>
  </si>
  <si>
    <t>Whitley Strieber  Communion and Beyond   Somewhere in the Skies</t>
  </si>
  <si>
    <t>#alienabduction #communion  #ufoキャッチャー 
On episode 293 of SOMEWHERE IN THE SKIES, we are joined by the one and only Whitley Strieber. Strieber is probably best known for his breakout non-fiction book, Communion, which became an instant best-seller in 1989. Communion brought the alien abduction phenomenon to the forefront of pop culture with its terrifying, yet fascinating story and its iconic book cover of what is now known as the alien "grey". The book was later made into a feature film, starring Christopher Walken as Strieber. Since then, Strieber's journey with what he calls "The Visitors" has only grown stronger, especially after the passing of his wife. Today, Strieber will discuss the pinnacle experience that drove him to write Communion, his continuing search to find answers, the connections between UFOs and the afterlife, and then he answers listener questions.
Follow all of Whitley Strieber's work at: https://www.unknowncountry.com/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</si>
  <si>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QYNW-n0TOiI</t>
  </si>
  <si>
    <t>2022 11 20</t>
  </si>
  <si>
    <t>https://youtu.be/feiz8TTGRsM</t>
  </si>
  <si>
    <t>The Navy, NASA, and UFOs with John Greenewald Jr.   Somewhere in the Skies</t>
  </si>
  <si>
    <t>#ufotwitter #navy #nasa 
On episode 292 of SOMEWHERE IN THE SKIES, John Greenewald Jr. returns to discuss all the latest UFO news, including the Navy's response to Greenewald's requests on declassified UFO videos, NASA's involvement in UAP investigations, and the private sector UFO group, UAPx recently briefing members of the Armed Services Committee. And of course... where the hell is the damn UAP report!? It's a wide-ranging discussion with the Black Vault's very own John Greenewald Jr.
Learn more about The Black Vault at: https://www.theblackvault.com/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</si>
  <si>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feiz8TTGRsM</t>
  </si>
  <si>
    <t>2022 11 17</t>
  </si>
  <si>
    <t>https://youtu.be/E3mFkjjVJOs</t>
  </si>
  <si>
    <t>Remember Why We're Here   John Greenewald Jr.</t>
  </si>
  <si>
    <t>#preach #ufotwitter #theblackvault
In a recent discussion with John Greenewald Jr. of The Black Vault, he reminded our livestream audience, and even Ryan himself, why we're all here and why we need to keep the last few years of UFOs in perspective. It was eye-opening, sobering, and also inspirational. I hope you'll give it a watch and a share.
Follow John on Twitter at: https://twitter.com/blackvaultcom
Join our Members Only Section for bonus content and episodes: 
https://www.youtube.com/channel/UCYH8m4zyehr0rN3feBZ4mCA/join
Patreon: http://www.patreon.com/somewhereskies
Website: http://www.somewhereintheskies.com
Book your Cameo video with Ryan at: https://bit.ly/3kwz3DO
Order Ryan's Book in paperback, ebook, or audiobook at: https://amzn.to/3dEBEHQ
Official Store: https://bit.ly/2SIYaJ8
Twitter: https://twitter.com/SomewhereSkies
Instagram: https://www.instagram.com/somewhereskiespod/
Read Ryan’s articles at: https://medium.com/@ryan-sprague51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</si>
  <si>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E3mFkjjVJOs</t>
  </si>
  <si>
    <t>2022 11 13</t>
  </si>
  <si>
    <t>https://youtu.be/sIK9wf47a_E</t>
  </si>
  <si>
    <t>Mitch Horowitz  UFOs and Uncertain Places   Somewhere in the Skies</t>
  </si>
  <si>
    <t>#occult #magick #ufoキャッチャー 
On episode 291 of SOMEWHERE IN THE SKIES, we are joined by author, lecturer, and occultist, Mitch Horowitz. Horowitz is a historian of alternative spirituality and one of today’s most literate voices of esoterica and mysticism. He is writer-in-residence at the New York Public Library, lecturer-in-residence at the Philosophical Research Society in Los Angeles, and the PEN Award-winning author of the book, Occult America. Today, he joins Ryan and author, witch, and occultist, Sarah Lyons, to discuss his new book, Uncertain Places, and also to discuss the more esoteric side of UFOs, their liminal place in the occult, and then Horowitz answers your listener questions.
Order Mitch Horowitz's books and learn more at: https://bit.ly/3taBnEH
Order Sarah Lyons books at: https://bit.ly/3DPiw7d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</si>
  <si>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sIK9wf47a_E</t>
  </si>
  <si>
    <t>2022 11 06</t>
  </si>
  <si>
    <t>https://youtu.be/Tt_jNLv0qPg</t>
  </si>
  <si>
    <t>Somewhere in the Skies   Witness Accounts  Volume 23</t>
  </si>
  <si>
    <t>#ufotwitter #ufoキャッチャー #ufo361 
On episode 290 of SOMEWHERE IN THE SKIES, it is a brand-new installment of witness accounts. From seeing a grey alien on the sidewalk in New Jersey to a possible moment of contact with the Phoenix Lights craft in 1997. We then head to the UK and Australia to hear the accounts of several witnesses who experienced all different types of anomalous phenomena. It is yet another emotional and profound volume of accounts that continue to have us seeking answers to these mysteries, somewhere in the skies. 
Special thanks to those who shared their stories in this episode. If you would like to share your UFO story, you can contact us at the socials below or by using the contact tab on the website. 
Join our Members Only Section for bonus content and episodes: 
https://www.youtube.com/channel/UCYH8m4zyehr0rN3feBZ4mCA/join
Support Somewhere in the Skies with a SUPERCHAT, SUPER STICKER, or THANKS donation. Your contributions truly help the show continue and grow! 
Patreon: http://www.patreon.com/somewhereskies
Website: http://www.somewhereintheskies.com
Book your Cameo video with Ryan at: https://bit.ly/3kwz3DO
Buy Somewhere in the Skies coffee! Use promo code: SOMEWHERESKIES10 to get 10% off your order: https://bit.ly/3rmXuap
Order Ryan's Book in paperback, ebook, or audiobook at: https://amzn.to/3dEBEHQ
Official Store: https://bit.ly/2SIYaJ8
Twitter: https://twitter.com/SomewhereSkies
Follow Chrissy Newton on Twitter at: https://twitter.com/chrissynewton
Instagram: https://www.instagram.com/somewhereskiespod/
Read Ryan’s articles at: https://medium.com/@ryan-sprague51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</si>
  <si>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Tt_jNLv0qPg</t>
  </si>
  <si>
    <t>2022 10 31</t>
  </si>
  <si>
    <t>https://youtu.be/fONnN9INV4w</t>
  </si>
  <si>
    <t>WE WON BEST UFO PODCAST OF 2022! (Acceptance Speech)</t>
  </si>
  <si>
    <t>#awards #paranormal #alien 
We won Best Alien/UFO Podcast at the 2022 Paranormal Podcast Awards! Thank you so much to all who both nominated us AND voted for us! It was some pretty tough competition with some of my favorite podcasting colleagues, so it was just such an honor to be nominated among them! Special thanks to Paranormality Magazine for hosting these awards and a very special thanks to my co-host, Chrissy Newton for helping me steer the Somewhere in the Skies saucer every week. But extra special thanks to YOU for listening and watching. Here is my acceptance speech for this cosmic award!
Watch the Full Awards Ceremony here: https://www.youtube.com/watch?v=iMIDj0b-Iyo
Learn more about Paranormality Magazine at: https://paranormalitymag.com/
Join our Members Only Section for bonus content and episodes: 
https://www.youtube.com/channel/UCYH8m4zyehr0rN3feBZ4mCA/join
Support Somewhere in the Skies with a SUPERCHAT,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</si>
  <si>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fONnN9INV4w</t>
  </si>
  <si>
    <t>2022 10 23</t>
  </si>
  <si>
    <t>https://youtu.be/sWHxvAecKxQ</t>
  </si>
  <si>
    <t>Somewhere in the Skies   I was Healed by an Alien</t>
  </si>
  <si>
    <t>#healing #alien #alienabduction 
On episode 288 of SOMEWHERE IN THE SKIES, we explore a more positive side of UFO and contact experience phenomena. These are six stories of individuals from across the world who claimed to have been healed by the occupants of non-human craft. From injuries being healed to life-threatening illnesses being completely cured, all by the hands of something truly otherworldly. We also hear from Travis Walton, and why he now believes that he actually died during his abduction experience, but was brought back to life by his captors. These are the incredible stories of those who claimed to have been healed by an alien.
Episode researched by Preston E. Dennett. To learn more, visit: http://www.prestondennett.weebly.com 
Special thanks to our voiceover talents:
Lanitta Elder: https://www.tiktok.com/@starseedascension 
Brent Hand: https://www.hysteria51.com/ 
Karina Yzobel: https://www.instagram.com/karina.yzobel/ 
Alex Perone: https://www.alexperone.com/ 
Christopher Soucy: https://www.instagram.com/soucyman/?hl=en
Join our Members Only Section for bonus content and episodes: 
https://www.youtube.com/channel/UCYH8m4zyehr0rN3feBZ4mCA/join
Support Somewhere in the Skies with a SUPERCHAT,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</si>
  <si>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sWHxvAecKxQ</t>
  </si>
  <si>
    <t>2022 10 16</t>
  </si>
  <si>
    <t>https://youtu.be/vjQWPeWP3EE</t>
  </si>
  <si>
    <t>Somewhere in the Skies   Estimate of the Situation</t>
  </si>
  <si>
    <t>#comicbooks #comiccon #ufoキャッチャー 
On episode 287 of SOMEWHERE IN THE SKIES, we speak to Tom Orzechowski and John Zoitos, creators and writers of the upcoming comic book series, "Estimate of the Situation". This new series, covering the true history of the U.S. Government's first attempts at investigating UFOs (Previous to Project Blue Book) is based on declassified documents and extensive historical research. It is an exploration into the beginning of the UFO phenomenon and the implications to its levels of secrecy. We'll discuss how the comic book came to be, what to expect, and how the past inevitably always comes back to haunt us, even when it comes to UFOs. 
Buy the first issue of "Estimate of the Situation": https://www.blacktielabs.nyc/
View art from "Estimate of the Situation" on Instagram at: https://www.instagram.com/estimateofthesituation/
Join this channel to get access to perks:
https://www.youtube.com/channel/UCYH8m4zyehr0rN3feBZ4mCA/join
Support Somewhere in the Skies with a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</si>
  <si>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vjQWPeWP3EE</t>
  </si>
  <si>
    <t>2022 10 13</t>
  </si>
  <si>
    <t>https://youtu.be/IRxyXJVE_xU</t>
  </si>
  <si>
    <t>Witness Accounts Megasode  Volumes 15-21</t>
  </si>
  <si>
    <t>#ufotwitter #aliens #aliens 
Join this channel to get access to perks:
https://www.youtube.com/channel/UCYH8m4zyehr0rN3feBZ4mCA/join
We continue our Witness Accounts "Megasode" series with volumes 15-21. You'll hear dozens of stories from listeners all over the world about their personal sightings and encounters with UFOs. How did it change them? Where do they stand today on just exactly what it was they saw? It's a collection of some of our most popular episodes of the podcast all in one giant megasode where we continue to search for answers to the mysteries that lay somewhere in the skies.
If you would like to submit your UFO story, reach out to Ryan on any of his socials or use the contact tab on the website.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</si>
  <si>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IRxyXJVE_xU</t>
  </si>
  <si>
    <t>2022 10 09</t>
  </si>
  <si>
    <t>https://youtu.be/UlkhpvhmzmU</t>
  </si>
  <si>
    <t>Somewhere in the Skies   Rosa Lotti and the 1954 Italy Invasion</t>
  </si>
  <si>
    <t>#Italy #ufotwitter #ufoキャッチャー 
On episode 286 of SOMEWHERE IN THE SKIES, we dissect the extraordinary story of Rosa Lotti, a peasant-woman, who, in 1954, had a bizarre close encounter in Italy. She would come face-to-face with two small men and the cone-shaped craft they arrived in. What happened next would send her running for her life. We trace the timeline of events, including several other witnesses. We then explore the other incredible UFO close encounters that occurred in Italy not only in the same year, but some on the same day and region where Rosa Lotti had her harrowing experience. 
Episode researched and co-written by Marcus Lowth. To learn more, visit: http://www.UFOinsight.com
Voiceover talent by Rebecca Jung. Learn more at: https://www.voices.com/profile/rebeccajung1983
Order tickets to the International UFO Congress and receive a discount by using promo code: SOMEWHERE SKIES at checkout: http://www.UFOcongress.com 
Join our Members Only Section for bonus content and episodes: 
https://www.youtube.com/channel/UCYH8m4zyehr0rN3feBZ4mCA/join
Support Somewhere in the Skies with a SUPERCHAT,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</si>
  <si>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UlkhpvhmzmU</t>
  </si>
  <si>
    <t>2022 10 03</t>
  </si>
  <si>
    <t>https://youtu.be/-E_YyT8w3gY</t>
  </si>
  <si>
    <t>Somewhere in the Skies   Witness Accounts  Volume 22</t>
  </si>
  <si>
    <t>#ufoキャッチャー #ufotwitter #australia 
On episode 285 of SOMEWHERE IN THE SKIES, it's a brand new volume of Witness Accounts as we head to Ireland and Australia to hear four fascinating UFO accounts of black triangles, a bell-shaped craft, strange lights dancing through the night skies, and a very dramatic series of events over a military base and witnessed by several Australian military police. It's an international collection of listener accounts that keep us wondering what is truly happening somewhere in the skies.
If you wold like to share your UFO story on a future episode, contact Ryan on any of his socials or email: Ryan.Sprague51@gmail.com
Join our Members Only Section for bonus content and episodes: 
https://www.youtube.com/channel/UCYH8m4zyehr0rN3feBZ4mCA/join
Buy the new Somewhere in the Skies coffee! Use promo code: SOMEWHERESKIES10 to get 10% off your order: https://bit.ly/3rmXuap
Support Somewhere in the Skies with a SUPERCHAT,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</si>
  <si>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-E_YyT8w3gY</t>
  </si>
  <si>
    <t>2022 09 26</t>
  </si>
  <si>
    <t>https://youtu.be/bm9cHtpawcg</t>
  </si>
  <si>
    <t>Somewhere in the Skies   The British UFO Invasion</t>
  </si>
  <si>
    <t>#ufoキャッチャー   #aliens #unitedkingdom 
On episode 284 of SOMEWHERE IN THE SKIES, we head to the new Somewhere in the Skies headquarters, the United Kingdom, to explore a handful of close encounter cases and UFO sightings that left far more questions than answers. From flying rectangles and triangles to micro-sized saucers zipping into bedrooms and paralyzing people. From little humanoids with dolls hair to a box-faced entity dropping beats with a microphone. It's a truly bizarre collection of stories from across the pond and possibly other worlds.
Episode co-researched and co-written by Marcus Lowth. To learn more, visit: http://www.ufoinsight.com 
Join our Members Only Section for bonus content and episodes: 
https://www.youtube.com/channel/UCYH8m4zyehr0rN3feBZ4mCA/join
Support Somewhere in the Skies with a SUPERCHAT, SUPER STICKER, or THANKS donation. Your contributions truly help the show continue and grow! 
Buy Somewhere in the Skies coffee! Use promo code: SOMEWHERESKIES10 to get 10% off your order: https://bit.ly/3rmXuap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
Join this channel to get access to perks:
https://www.youtube.com/channel/UCYH8m4zyehr0rN3feBZ4mCA/join</t>
  </si>
  <si>
    <t>bm9cHtpawcg</t>
  </si>
  <si>
    <t>2022 09 22</t>
  </si>
  <si>
    <t>https://youtu.be/jHvzZPUhrPM</t>
  </si>
  <si>
    <t>Witness Accounts Megasode  Volumes 8-14</t>
  </si>
  <si>
    <t>#ufotwitter #ufoキャッチャー #podcast 
We continue our Witness Accounts "Megasode" series with volumes 8-14. You'll hear dozens of stories from listeners all over the world about their personal sightings and encounters with UFOs. How did it change them? Where do they stand today on just exactly what it was they saw? It's a collection of some of our most popular episodes of the podcast all in one giant megasode where we continue to search for answers to the mysteries that lay somewhere in the skies.
If you would like to submit your UFO story, reach out to Ryan on any of his socials or use the contact tab on the website.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
Join this channel to get access to perks:
https://www.youtube.com/channel/UCYH8m4zyehr0rN3feBZ4mCA/join</t>
  </si>
  <si>
    <t>jHvzZPUhrPM</t>
  </si>
  <si>
    <t>2022 09 18</t>
  </si>
  <si>
    <t>https://youtu.be/kd3wtyaCBQ0</t>
  </si>
  <si>
    <t>Somewhere in the Skies   Reggie Watts  Presidents, Lifeforms, and UFOs</t>
  </si>
  <si>
    <t>#latelateshow #reggiewatts #obama #clinton 
On episode 283 of SOMEWHERE IN THE SKIES, we welcome Reggie Watts! Watts is band leader for The Late Late Show with James Corden, and is a highly accomplished comedian, actor, beatboxer, and musician. He is also one of the only people to ask two former U.S. presidents about UFOs on national television! We break down his viral interviews with Bill Clinton and Barack Obama. Do Watts believe they know more than they're letting on? We then dive super deep into what UFOs could be, why the term "alien" should be replaced by "lifeform", and what role consciousness may play in the grand scheme of the UFO mystery.
Follow Reggie Watts on Twitter at: https://twitter.com/reggiewatts
Support Somewhere in the Skies with a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</si>
  <si>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kd3wtyaCBQ0</t>
  </si>
  <si>
    <t>2022 09 14</t>
  </si>
  <si>
    <t>https://youtu.be/pcqaL49bhG4</t>
  </si>
  <si>
    <t>Witness Accounts Megasode  Volumes 1-7</t>
  </si>
  <si>
    <t>Join this channel to get access to perks:
https://www.youtube.com/channel/UCYH8m4zyehr0rN3feBZ4mCA/join
The most popular episodes of the podcast have always been our Witness Accounts series. Ryan is often asked where listeners can find these episodes all in one place. And he finally has an answer for you... right here! Having recently surpassed twenty volumes of this highly popular series, Ryan will be releasing 3 "mega" volumes of these powerful episodes where you, the listeners, submitted your UFO stories. In this collection, you'll hear some of Ryan's favorite stories in the early days of the podcast and you'll also hear two episodes of Witness Accounts recorded live at Alien Con Baltimore and Alien Con Los Angeles. It's over 4 hours of UFO stories where people, just like you, stared up and saw something truly mysterious somewhere in the skies.
If you would like to submit your UFO story, reach out to Ryan on any of his socials or use the contact tab on the website.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</si>
  <si>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pcqaL49bhG4</t>
  </si>
  <si>
    <t>2022 09 11</t>
  </si>
  <si>
    <t>https://youtu.be/uDYBkGlG4uM</t>
  </si>
  <si>
    <t>Somewhere in the Skies   Jacques Vallée  UFOs  The Best Kept Secret</t>
  </si>
  <si>
    <t>#JacquesVallee #History #UFOtwitter
On episode 282 of SOMEWHERE IN THE SKIES, we are joined by the one and only Jacques Vallée. Vallée is an Internet pioneer, computer scientist, venture capitalist, author, UFO researcher, and astronomer. He is regarded as one the most respected and senior scientific investigators on UFOs, having written over two dozen books on the topic. He has investigated reports of UFOs all over the world and has worked on related U.S. and French government projects. As a computer scientist, he co-developed the first computer-based detailed map of Mars for NASA. He also served as a close associate of Dr. J. Allen Hynek, the top scientific consultant on UFOs under Project Blue Book. He also worked as a member of the scientific advisory board of Bigelow Aerospace and conducted private research for their partners, which included the Pentagon’s highly controversial AATIP program.
Today, Vallée will discuss the new edition of his book, Trinity: The Best Kept Secret, which explores a UFO crash at the Trinity Atomic Testing site, prior to the Roswell UFO crash of 1947. He will also discuss his latest work analyzing UFO materials and publishing scientifically reviewed papers on these materials. Vallée will share some of his most vivid memories throughout the years of investigating different cases and how they impacted his personal life. It is a powerful and emotional interview that explores the historical perspective of the world during certain UFO events, and why we must look back in order to move forward.
To purchase Trinity: The Best Kept Secret, visit: https://amzn.to/3D9SlcL 
To learn more about Jacques Vallée, visit: http://www.jacquesvallee.net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</si>
  <si>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uDYBkGlG4uM</t>
  </si>
  <si>
    <t>2022 09 05</t>
  </si>
  <si>
    <t>https://youtu.be/nPpMs34bD6o</t>
  </si>
  <si>
    <t xml:space="preserve">Somewhere in the Skies   The Fire Officer's Guide to  Enemy Attack and UFO Potential </t>
  </si>
  <si>
    <t>#firefighter #ufotwitter #disaster 
On episode 281 of SOMEWHERE IN THE SKIES, Ryan runs is through a curious chapter tucked into the 1992 edition of the Fire Officer's Guide to Disaster Control where the author's lay out procedures and preparedness outlines when dealing with an enemy attack associated with UFO phenomena. He'll break down the chapter and highlight some of the more interesting aspects of it.  
Read Chapter 13 of the Fire Officer's Guide here: https://bit.ly/3tLDNvh
Support Somewhere in the Skies with a SUPERCHAT, SUPER STICKER, or THANKS donation. Your contributions truly help the show continue and grow! 
Read Ryan's latest article on the Tehran UFO incident: https://bit.ly/3THT4rn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</si>
  <si>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nPpMs34bD6o</t>
  </si>
  <si>
    <t>2022 08 29</t>
  </si>
  <si>
    <t>https://youtu.be/NrjgKIa1T7k</t>
  </si>
  <si>
    <t>Somewhere in the Skies   I Was Ordered to Shoot Down a UFO</t>
  </si>
  <si>
    <t>#ufotwitter #shooting #ministryofdefence 
On episode 280 of SOMEWHERE IN THE SKIES, we explore the Milton Torres UFO incident. In 2007, the UK's Ministry of Defense released thousands of UFO files to the public. Among them were reports of simple lights in the sky. But some stood out as being truly incredible. One of those was the story of Milton Torres, a decorated United States Air Force pilot, who, while stationed in England in 1957, was ordered to shoot down a UFO. What exactly was caught on radar, tracked by the pilot, and locked on to fire at? You'll hear directly from Milton Torres about that harrowing day.
Audio Clips provided by: The National Archives UK, Edit International, Ron Laytner, Chris Lehto,  and UFOTV.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</si>
  <si>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NrjgKIa1T7k</t>
  </si>
  <si>
    <t>2022 08 15</t>
  </si>
  <si>
    <t>https://youtu.be/fRQRoP2VY-E</t>
  </si>
  <si>
    <t>Somewhere in the Skies   LIVE! At the Midwest Conference on the Unknown</t>
  </si>
  <si>
    <t>#ufotwitter #Missouri #live 
Join this channel to get access to perks:
https://www.youtube.com/channel/UCYH8m4zyehr0rN3feBZ4mCA/join
On episode 278 of SOMEWHERE IN THE SKIES, Ryan reports LIVE from the inaugural Midwest Conference on the Unknown in Cape Girardeau, MO! You'll hear exclusive interviews on site with paranormal power couple, Tobias and Emily Wayland of the Singular Fortean Society, as we hear all about their recent and latest investigations into winged flying creatures, UFOs, and a possible mer-man! We then switch gears and have a fascinating discussion with noted cryptozoologist, Ken Gerhard, about the evidence supporting the existence of the Loch Ness Monster and Bigfoot. We also discuss the possible connections between Bigfoot sightings and UFOs. Then, Ryan chats with researcher, Joshua Cutchin, about his latest books concerning UFOs as a death symbol, in what he's titled, Ecology of Souls: A New Mythology of Death &amp; the Paranormal. We then wrap things up with an exciting conversation with the "Liminal Librarian" herself, Courtney Block, as she traces the history of underrepresented paranormal researchers of the past, and the future of paranormal research as we continue to explore the unknown. You've been granted a front seat to what Ryan and the rest of the speakers and attendees experienced at this highly successful conference, with plenty more to come!
Follow Tobias and Emily Wayland on Twitter at: https://twitter.com/singularfortean 
Follow Ken Gerhard on Twitter at: https://twitter.com/ken_gerhard 
Follow Joshua Cutchin's work at: https://www.joshuacutchin.com/ 
Follow Courtney Block on Twitter at: https://twitter.com/courtneymblock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</si>
  <si>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fRQRoP2VY-E</t>
  </si>
  <si>
    <t>2022 08 07</t>
  </si>
  <si>
    <t>https://youtu.be/OtjyEGtBOBM</t>
  </si>
  <si>
    <t>Somewhere in the Skies   I Punched an Alien in the Face</t>
  </si>
  <si>
    <t>#Alien #Aliens #punch 
On episode 277 of SOMEWHERE IN THE SKIES, we explore the the alien abduction phenomenon from a different angle. Those who have claimed such experiences are often terrified and feel helpless when they are taken. But what happens when they fight back? These are the stories of those who encountered the "greys", looked into their deep, black eyes, and took action.
This episode was researched and co-written by Preston E. Dennett. To learn more about his work, visit: https://prestondennett.weebly.com/
Voiceover Contributors for this episode:
Follow Vinnie Adams at: https://twitter.com/disclosureteam_
Follow Bruce Priddy on Twitter: https://twitter.com/MisterPriddy
Follow Darcy Staniforth on Twitter at: https://twitter.com/DarcyStaniforth
Follow Rebecca Jung: https://www.facebook.com/rebecca.jung.96/about
Follow Scott Sykora at: https://www.thebeardcaster.com/
Follow Christopher Soucy on Twitter: https://twitter.com/ChrisSoucyStory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</si>
  <si>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OtjyEGtBOBM</t>
  </si>
  <si>
    <t>2022 07 31</t>
  </si>
  <si>
    <t>https://youtu.be/AqrFGc4EEjg</t>
  </si>
  <si>
    <t>Somewhere in the Skies   Witness Accounts  Volume 21</t>
  </si>
  <si>
    <t>#witness #ufotwitter #ufoキャッチャー 
Join this channel to get access to perks:
https://www.youtube.com/channel/UCYH8m4zyehr0rN3feBZ4mCA/join
On episode 276 of SOMEWHERE IN THE SKIES, we hear from you, the listeners, about your personal UFO sightings and encounters. We span states and continents to hear stories of aerial phenomena that touched the lives of those involved and changed them dramatically. We also hear from one a former rock musician who was inspired to write a song about his sighting, which you'll hear at the end of the episode. This is yet another powerful and profound volume of Witness Accounts.
Special thanks to all who contributed their audio recordings. If you would like to share your UFO story, use the contact tab on the website to contact Ryan to discuss further.
Join Ryan at the Midwest Conference on the Unknown in Cape Girardeau, MO running August 5th through the 7th. Use promo code: Spraguevip for discount tickets: https://cape-events.com/midwestunknown/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</si>
  <si>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AqrFGc4EEjg</t>
  </si>
  <si>
    <t>2022 07 27</t>
  </si>
  <si>
    <t>https://youtu.be/axZka_n11vQ</t>
  </si>
  <si>
    <t>SWAPCAST   Alien Theorists Theorizing!</t>
  </si>
  <si>
    <t>#SWAPCAST #Aliens #Thoerists
You're probably wondering what this episode is. This is one of my all-time favorite episodes from our friends over at the Alien Theorists Theorizing Podcast! When I'm not researching and creating new episodes of Somewhere in the Skies, I like to unwind with some comedy podcasts. And this is definitely one of those. But I can't quite give up the whole UFO thing either. So this is why I love listening to hosts, Zel, Braden, Andrew, and Dan as they navigate their way through the UFO muck to bring forth some of the most compelling cases, people, and theories in Ufology. Today, I'm dropping one of those episode in the feed so that you can hear these guys in action. I hope you enjoy, and I hope you'll consider subscribing to the Alien Theorists Theorizing podcast today!
Episode summary: On September 23, 1980, UFO investigator Leonard Stringfield received a letter that claimed to be from a former military security guard who had witnessed a series of events that sounded like they had come straight out of a science-fiction double feature. Under the pseudonym James Morse, the author of the letter would begin a years long correspondence with Stringfield, that culminated in alleged documentation of military service members coming into direct and violent contact with an extraterrestrial. Morse claimed to have witnessed the final minutes of an unidentifiable creature that had reportedly been shot by security personnel on the grounds of Fort Dix in New Jersey. Morse’s claims would fall in line with a book released in 2019 by a military intelligence officer who claimed to have been stationed on that same base and said they had interviewed a number of personnel who were involved in the events of Jan 18, 1978. This case file, join the Theorists as they shoot first, shoot again, shoot one more time, start to ask questions, but then shoot a couple more times while discussing…The Fort Dix Xenocide!
Follow Alien Theorists Theorizing at their Linktree: https://linktr.ee/alientheoristspodcast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</si>
  <si>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axZka_n11vQ</t>
  </si>
  <si>
    <t>2022 07 18</t>
  </si>
  <si>
    <t>https://youtu.be/dC01QkD_R1g</t>
  </si>
  <si>
    <t>Somewhere in the Skies   I Worked at Area 51 and Skinwalker Ranch</t>
  </si>
  <si>
    <t>#SkinwalkerRanch #Area51 #USAF 
On episode 274 of SOMEWHERE IN THE SKIES, we are joined by United States Air Force veteran, and former employee of both Area 51 and Skinwalker Ranch, Christopher Bartel. Bartel runs us through his time at both of these highly mysterious locations and the things he witnessed and experienced while working there. Having worked for Robert Bigelow's BAASS for eight years, six of which were spent stationed at Skinwalker Ranch, Bartel created The Skinwalker Ranch Series, a series of landscape photographs taken from 2010 to 2016 that depict the ranch in its raw state, and also function as a visual memoir of the time he spent there. Bartel shares his documentation of the Native American connections to the ranch, and gives his honest thoughts on how the investigations were conducted. He also discusses the highly controversial question of whether it not he and others were used as "guinea pigs" to see how the ranch were affect them physically.  It's a wide-ranging discussion with brutal honesty from someone who was there to try to uncover the secret of Skinwalker Ranch.
Find all of Chris Bartel's work at: https://www.chrisbartel.com/
View the entire Skinwalker Ranch portfolio at: https://www.skinwalkerranchportfolio.org/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</si>
  <si>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dC01QkD_R1g</t>
  </si>
  <si>
    <t>2022 07 11</t>
  </si>
  <si>
    <t>https://youtu.be/pE589oXiAtY</t>
  </si>
  <si>
    <t>Luis Elizondo Speech to the Brazilian Senate</t>
  </si>
  <si>
    <t>#LuisElizondo #Brazil #UFOs 
Former director of AATIP, Lue Elizondo's unaired statement to the Brazilian Senate for use in their UFO hearing conducted on June 24th. 
Join this channel to get access to perks:
https://www.youtube.com/channel/UCYH8m4zyehr0rN3feBZ4mCA/join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</si>
  <si>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pE589oXiAtY</t>
  </si>
  <si>
    <t>2022 07 03</t>
  </si>
  <si>
    <t>https://youtu.be/mdvR0A941-g</t>
  </si>
  <si>
    <t>Somewhere in the Skies   Witness Accounts  Volume Twenty   The Triangles</t>
  </si>
  <si>
    <t>#ufotwitter #witness #ufosightings 
On episode 272 of SOMEWHERE IN THE SKIES, we celebrate our twentieth volume of Witness Accounts, our special series where listeners tell their own UFO stories in their own words. This volume includes witnesses across the United States and Germany who looked up into the skies and witnessed the mysterious black triangle UFOs. How did these events effect those involved? You'll hear their incredible stories the only way they could truly be told; from their mouthes to your ears.
Special thanks to those who submitted their stories. If you would like to be included on a future volume of Witness Accounts, reach out to Ryan personally through the contact tab on the website to discuss further.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</si>
  <si>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mdvR0A941-g</t>
  </si>
  <si>
    <t>2022 06 23</t>
  </si>
  <si>
    <t>https://youtu.be/eAnB-1IlntM</t>
  </si>
  <si>
    <t>CASE FILES  010   The Lake Erie UFO Incident</t>
  </si>
  <si>
    <t>#CaseFiles #ufotwitter #lakeerie 
Summary: On March 4th, 1988, near the icy waters of Lake Erie, Henry and Sheila Baker were driving home with their three children. As they drove along, Sheila saw something glowing out over the lake, and told her husband to pull over so they could get a closer look. Soon, they watched as a large craft hovered over the frozen waters, the sounds of ice crackling the whole time.  After a dramatic encounter, the Coast Guard arrived to investigate, along with the Bakers. What was seen above Lake Erie?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</si>
  <si>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eAnB-1IlntM</t>
  </si>
  <si>
    <t>2022 06 19</t>
  </si>
  <si>
    <t>https://youtu.be/mKWX2OTaqYE</t>
  </si>
  <si>
    <t>Somewhere in the Skies   Maurice on Mars, Tim Barnes on Earth</t>
  </si>
  <si>
    <t>#ComedyCentral #Mars #aliens 
On episode 270 of SOMEWHERE IN THE SKIES, we welcome Tim Barnes. Barnes is a New York City based comedian, TV writer, and creator of the new Comedy Central animated series, Maurice on Mars. The series follows Maurice, a 25-year-old Black struggling artist-who happens to work minimum wage at a coffee shop on Mars. The Martian colony is supposed to be a utopia, yet old Earth problems still manage to pop up in the cafe, sometimes as fierce debates, and other times as fist fights. Each episode follows Maurice just trying to get through a day of work on a planet far away from home. The series, made in partnership with Cartuna, was written and created by Barnes (The Tonight Show Starring Jimmy Fallon), and features a cast including Lori Beth Danberg (All That), Clare O’Kane (Shrill), Dwayne Kennedy (How High, Martin). Today, we'll discuss the inception of the series, the social issues it touches on, and Barnes' thoughts on alien life, UFOs, and so much more!
Watch Maurice on Mars at: https://www.youtube.com/watch?v=Ju1jaIzmEZw&amp;t=1s
Follow Tim Barnes on Twitter: https://twitter.com/TimBarnes451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</si>
  <si>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mKWX2OTaqYE</t>
  </si>
  <si>
    <t>2022 06 12</t>
  </si>
  <si>
    <t>https://youtu.be/VNTh1JMO8bc</t>
  </si>
  <si>
    <t>Somewhere in the Skies   Canada's UFO Files Declassified with Chris Rutkowski</t>
  </si>
  <si>
    <t>#canada #ufotwitter #unexplained 
On episode 269 of SOMEWHERE IN THE SKIES, we welcome author and UFO researcher, Chris Rutkowski. Recently, the former Canadian Defence Minister, Harjit Sajjan, received a briefing on UFOs, ahead of the 2021 UAP Task Force Report in the Unites States. Rutkowski was personally selected to contribute greatly to that briefing, being the preeminent UFO researcher in all of Canada. Throughout the years, Rutkowski has led efforts to document more than 23,000 UFO sightings since through the annual Canadian UFO Survey. His latest work found him authoring the book, Canada's UFO Files: Declassified, in which he brings forward hundreds of documents pertaining to UFO sightings and encounters investigated by the RCMP, Transport Canada, and various Canadian governmental bodies. He shares some of the most intriguing of these documents and cases also shares his thoughts on where we may be heading with the UFO conversation not only in North America, but across the entire world.
Buy Chris's book at: https://amzn.to/3NmlMui
Join our Members Only Section for bonus content and episodes: 
https://www.youtube.com/channel/UCYH8m4zyehr0rN3feBZ4mCA/join
Support Somewhere in the Skies with a SUPERCHAT, SUPER STICKER, or THANKS donation. Your contributions truly help the show continue and grow! 
Ryan is now on Cameo! Book your video today at: https://bit.ly/3kwz3DO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</si>
  <si>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VNTh1JMO8bc</t>
  </si>
  <si>
    <t>2022 06 05</t>
  </si>
  <si>
    <t>https://youtu.be/TC4WDU0j3cE</t>
  </si>
  <si>
    <t>Somewhere in the Skies   The UFO Burn Victim with David Marler</t>
  </si>
  <si>
    <t>#BurnVictim #UFOs #TriangleUFO
On episode 268 of SOMEWHERE IN THE SKIES, we are unlocking one of our most listened to bonus episodes over on Patreon in which we speak with UFO researcher, David Marler. Marler is best known for his black triangle UFO work. However, in this exclusive interview, he shares a fascinating and terrifying case he's recently researched. In 1964 in Hobbs, New Mexico, Charles Keith Davis, a young boy at the time, noticed something strange in the sky that seemed to be getting closer. As it continued descending, Charles noticed a bright flame bursting from it. Soon, he was entirely engulfed in a fiery blaze and that was only the beginning! Marler walks is through the case and shares exclusive audio from the boy's grandmother who rescued him during the event, and exclusive audio from an interview he conducted with the witness almost sixty years after that harrowing day.
Join our Members Only Section for bonus content and episodes: 
https://www.youtube.com/channel/UCYH8m4zyehr0rN3feBZ4mCA/join
Support Somewhere in the Skies with a SUPERCHAT, SUPER STICKER, or THANKS donation. Your contributions truly help the show continue and grow! 
Visit David Marler at: http://www.davidmarlerufo.com
Ryan is now on Cameo! Book your video today at: https://bit.ly/3kwz3DO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</si>
  <si>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TC4WDU0j3cE</t>
  </si>
  <si>
    <t>2022 05 29</t>
  </si>
  <si>
    <t>https://youtu.be/AsNq-OQ9CbE</t>
  </si>
  <si>
    <t>Somewhere in the Skies   Paralyzed by a UFO</t>
  </si>
  <si>
    <t>#Paralyzed #Documentary #SomewhereintheSkies
On episode 267 of SOMEWHERE IN THE SKIES, we explore the fascinating, yet terrifying aspect of physical effects on UFO witnesses. What happens when a witness is frozen or paralyzed in place during a sighting not by fear, but literally from the technology and capabilities of the UFO itself? We span decades and countries to hear the incredible stories of those who were paralyzed by UFOs and lived to tell the tale.
Support Somewhere in the Skies with a SUPERCHAT, SUPER STICKER, or THANKS donation. Your contributions truly help the show continue and grow!  
Special thanks to our voiceover actors for their contributions to this episode. You can find their work at the links below.
Dominic Bonaparte: https://www.nighttimepodcast.com/
Spencer Ganus: http://www.spencerganusvo.com 
Connor J. Nolan: http://www.instagram.com/conorjnolan
Brent Hand: http://www.hysteria51.com 
Gary Voorhis: http://www.uapexpedition.org 
Andrew Sanford: http://www.twitter.com/SanfordMinusSon 
Emily Garcia: https://bit.ly/3PKFQZ8 
Jane Moore: http://www.twitter.com/janepalomas
Help the people of Ukraine: https://bit.ly/37ELIRS
Ryan is now on Cameo! Book your video today at: https://bit.ly/3kwz3DO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</si>
  <si>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AsNq-OQ9CbE</t>
  </si>
  <si>
    <t>2022 05 17</t>
  </si>
  <si>
    <t>https://youtu.be/zNEUKW08luQ</t>
  </si>
  <si>
    <t>FULL Congressional Hearing on UFOs (May 17th, 2022)</t>
  </si>
  <si>
    <t>#UFOHearing #Congress #UFOs
Support Somewhere in the Skies with a SUPERCHAT, SUPER STICKER, or THANKS donation. Your contributions truly help the show continue and grow! 
A House Intelligence subcommittee on Tuesday held the first congressional hearing on UFOs in more than 50 years.Testimony was heard from Under Secretary of Defense for Intelligence and Security Ronald Moultrie and Deputy Director of Naval Intelligence Scott Bray, who are overseeing the Pentagon’s new task force investigating what are now being called unidentified aerial phenomena (UAPs). 
Rep. André Carson (D-Ind.), the chairman of the House Counterterrorism, Counterintelligence and Counterproliferation Subcommittee, began the meeting with a call to destigmatize UAP reporting for pilots and other military officials. The following was the public hearing, with a closed door classified hearing taking place directly after.
Ryan is now on Cameo! Book your video today at: https://bit.ly/3kwz3DO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</si>
  <si>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zNEUKW08luQ</t>
  </si>
  <si>
    <t>2022 05 15</t>
  </si>
  <si>
    <t>https://youtu.be/k3iKmduZ_aI</t>
  </si>
  <si>
    <t>Somewhere in the Skies   George Knapp and Colm Kelleher  Skinwalkers at the Pentagon</t>
  </si>
  <si>
    <t>#Pentagon #SkinwalkerRanch #UFOs
On episode 265 of SOMEWHERE IN THE SKIES, we welcome investigative journalist, George Knapp, and microbiologist, Colm A. Kelleher. They are the co-authors, along with James T. Lacatski, of 'Skinwalkers at the Pentagon: An Insiders' Account of the Secret Government UFO Program.' Officially reviewed by the U.S. Department of Defense and cleared for public release, this is a follow-up to their 2005 book, 'Hunt for the Skinwalker.' This new book unmasks the massive scope of the Pentagon’s landmark UFO study that ran from the Defense Intelligence Agency, The Advanced Aerospace Weapon System Applications Program, or AAWSAP, which investigated the “Tic Tac” and other “nuts and bolts” UFO events. The program also probed the plethora of bizarre phenomena that government investigators encountered on Skinwalker Ranch. By the end of the two-year program, more than a hundred separate technical reports, some of which ran to hundreds of pages, were delivered to the Defense Intelligence Agency. Today, Knapp and Kelleher detail some of those findings, discuss aspects of the book nobody has asked them about yet, and then answer listener questions.
Support Somewhere in the Skies with a SUPERCHAT, SUPER STICKER, or THANKS donation. Your contributions truly help the show continue and grow! 
Buy 'Skinwalkers at the Pentagon': https://amzn.to/3w1H2PZ
The PhenomAInon Database: https://www.phenomainon.com/
Ryan is now on Cameo! Book your video today at: https://bit.ly/3kwz3DO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
#Aliens #Podcast #Skinwalker #Government #UAP</t>
  </si>
  <si>
    <t>k3iKmduZ_aI</t>
  </si>
  <si>
    <t>2022 05 13</t>
  </si>
  <si>
    <t>https://youtu.be/lObGOo9oNr0</t>
  </si>
  <si>
    <t>Special Episode   Remembering Stanton T. Friedman</t>
  </si>
  <si>
    <t>#StantonFriedman #FlyingSaucers #InMemory 
On a very special episode of SOMEWHERE IN THE SKIES, a collection of UFO researchers, journalists, and podcasters join Ryan in paying tribute to the one and only Stanton T. Friedman. Today is the anniversary of his passing, as we remember the prolific life and career of the "Godfather of UFOlogy." Friedman was one of the most outspoken, best known, and most trusted scientific UFO researchers in North America. He was employed for fourteen years as a nuclear physicist on many advanced nuclear and space system development programs for such companies as General Electric, Westinghouse, and General Motors. Since 1967, he lectured on flying saucers throughout the world. He is the author of many books and papers on UFOs, and appeared on hundreds of radio and TV programs. We look back at Episode 50 of Somewhere in the Skies for a wide-ranging discussion with Friedman, hoping that he has finally found the answers he always sought in life, somewhere in the skies. 
Support Somewhere in the Skies with a SUPERCHAT, SUPER STICKER, or THANKS donation. Your contributions truly help the show continue and grow! 
Help the people of Ukraine: https://bit.ly/37ELIRS
Ryan is now on Cameo! Book your video today at: https://bit.ly/3kwz3DO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</si>
  <si>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lObGOo9oNr0</t>
  </si>
  <si>
    <t>2022 05 11</t>
  </si>
  <si>
    <t>https://youtu.be/UrhC2HryABE</t>
  </si>
  <si>
    <t xml:space="preserve">UFO Crash Retrieval Program and Skinwalker Ranch </t>
  </si>
  <si>
    <t>In this clip from this upcoming week's interview with investigative journalist, George Knapp, and biochemist, Colm Kelleher, they explain one of the gems hidden deep in their book, Skinwalkers at the Pentagon. Tune in Sunday at 6pm ET for our full interview with George and Colm!</t>
  </si>
  <si>
    <t>UrhC2HryABE</t>
  </si>
  <si>
    <t>2022 05 02</t>
  </si>
  <si>
    <t>https://youtu.be/f10dlawhtuQ</t>
  </si>
  <si>
    <t>Somewhere in the Skies   Witness Accounts  Volume Nineteen</t>
  </si>
  <si>
    <t>#SomewhereintheSkies #MyUFOstory #UFOs
On episode 263 of SOMEWHERE IN THE SKIES, we hear the extraordinary stories from you, the listeners, about your UFO sightings, in the nineteenth volume of Witness Accounts. From the outskirts of London, the Highlands of Scotland, and across the United States, witnesses stared up and watched as strange lights, tic-tac-shaped objects, metallic spheres, and black triangles floated above. In their wake, these objects left nothing but mystery, intrigue, and a search for answers, somewhere in the skies. 
Special thanks to all those who contributed to this episode. If you would like to share you story on an upcoming volume of Witness Accounts, use the contact tab on the website.
Ryan is now on Cameo! Book your video today at: https://bit.ly/3kwz3DO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</si>
  <si>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f10dlawhtuQ</t>
  </si>
  <si>
    <t>2022 04 24</t>
  </si>
  <si>
    <t>https://youtu.be/6dEPZkiVq6g</t>
  </si>
  <si>
    <t>Somewhere in the Skies   UFO Landings UK with Philip Mantle</t>
  </si>
  <si>
    <t>#UK #Europe #UFOs
On episode 262 of SOMEWHERE IN THE SKIES, we welcome first time guest, Philip Mantle, to discuss his latest book, UFO Landings UK, in which he details hundreds of shocking UFO landings that have been purported to have taken place since the early 1900s and up until today. Mantle also discusses some very intriguing developments in the Pascagoula UFO incident, including never-before heard information on additional witnesses and documentation that bolster credibility of this extraordinary close encounter.
Support Somewhere in the Skies with a SUPERCHAT, SUPER STICKER, or THANKS donation. Your contributions truly help the show continue and grow! 
Order Philip Mantle's book at: https://amzn.to/3MhBOoq
Ryan is now on Cameo! Book your video today at: https://bit.ly/3kwz3DO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2022 Ryan Sprague. All rights reserved.</t>
  </si>
  <si>
    <t>6dEPZkiVq6g</t>
  </si>
  <si>
    <t>2022 04 03</t>
  </si>
  <si>
    <t>https://youtu.be/0rpjtJ0l8FE</t>
  </si>
  <si>
    <t>Somewhere in the Skies   Incident at Lake Anten and other Nordic UFOs</t>
  </si>
  <si>
    <t>#Sweden #Nordic #Scandinavia
On episode 259 of SOMEWHERE IN THE SKIES, we explore the rich history of UFOs in Sweden, Finland, and Norway. We begin with a fascinating UFO sighting in Sweden witnessed by dozens of people in different geographical locations as a saucer-shaped craft floated over Lake Anten and then landed in a forested area, leaving possible trace evidence. We then follow similar types of craft as they made their way to Findland and Norway as well. We also explore the incredible UFO flap of 1974 in Vallentuna, a small community just outside Stockholm. Then, we head back to Finland to dissect two extraordinary close encounters where both pairs of witnesses decided to fight back against possible other-worldly visitors.
Support Somewhere in the Skies with a SUPERCHAT, SUPER STICKER, or THANKS donation. Your contributions truly help the show continue and grow! 
Ryan is now on Cameo! Book your video today at: https://bit.ly/3kwz3DO
This episode was co-researched and co written by Marcus Lowth and Fred Andersson. 
To learn more for Marcus Lowth, visit: http://www.UFOinsight.com 
To learn more about Fred Andersson, visit his linktree at: https://linktr.ee/fredandersson 
Voiceover for this episode was provided by the following individuals. Their work can be found at their respective links in the show notes.
Ron Slotnick on Facebook: https://www.facebook.com/rzlotnik
Jane Moore on Twitter at: https://twitter.com/janepalomas 
Nicholas Westemeyer on Instagram at: https://www.instagram.com/nwestemeyer/
Check out Bruce Priddy's Podcast, The Crypt Keepers at: https://anchor.fm/the-crypt-keepers
Help the people of Ukraine: https://bit.ly/37ELIRS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</si>
  <si>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0rpjtJ0l8FE</t>
  </si>
  <si>
    <t>2022 03 27</t>
  </si>
  <si>
    <t>https://youtu.be/xnGFKLdHLxY</t>
  </si>
  <si>
    <t>Somewhere in the Skies   Peter Robbins  Unplugged</t>
  </si>
  <si>
    <t>#PeterRobbins #UnitedNations #UAP
On episode 258 of SOMEWHERE IN THE SKIES, Ryan heads to upstate New York to visit best-selling author, artist, and UFO researcher, Peter Robbins, at his home for an on-site interview. They nestle into Robbins' comfy office which is surrounded, floor-to-ceiling and wall-to-wall, by shelves jam-packed with UFO books. It was the perfect setting for an impromptu conversation about UFOs past and present, and some of Robbins' thoughts on where the research field was when he first got involved and where it is today. We also hear about his direct work on a very controversial alien abduction case witnessed by dozens over the Brooklyn Bridge in New York City, and then we hear about Robbins' involvement with the United Nations and UFOs. It's a wide-ranging discussion of master and apprentice as they both continue to search for answers somewhere in the skies.
Follow Peter Robbins on Twitter: https://twitter.com/PeterRobbinsUFO
Help the people of Ukraine: https://bit.ly/37ELIRS
Support Somewhere in the Skies with a SUPERCHAT, SUPER STICKER, or THANKS donation. Your contributions truly help the show continue and grow!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Follow Chrissy Newton on Twitter at: https://twitter.com/chrissynewton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</si>
  <si>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xnGFKLdHLxY</t>
  </si>
  <si>
    <t>2022 03 20</t>
  </si>
  <si>
    <t>https://youtu.be/0nd4uGspUiU</t>
  </si>
  <si>
    <t>Somewhere in the Skies   Foley and Flying Saucers</t>
  </si>
  <si>
    <t>#Kidsinthehall #DaveFoley #FlyingSaucers
On episode 257 of SOMEWHERE IN THE SKIES, we are joined by actor and comedian, Dave Foley. Foley shares with us how he first became interested in UFOs, what made him return to the research community, how both the entertainment industry and mainstream media influence the UFO discourse, and where we are heading with new disclosures in an uncertain future. Foley then answers listener questions.
Follow Dave Foley on Twitter at: https://twitter.com/DaveSFoley
Follow Chrissy Newton on Twitter at: https://twitter.com/chrissynewton
Support Somewhere in the Skies with a THANKS donation or JOIN button. Your contributions truly help the show continue and grow!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</si>
  <si>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0nd4uGspUiU</t>
  </si>
  <si>
    <t>2022 03 13</t>
  </si>
  <si>
    <t>https://youtu.be/vRlNHoxLsmo</t>
  </si>
  <si>
    <t>Somewhere in the Skies   Weird Science with The Debrief's Christopher Plain</t>
  </si>
  <si>
    <t>#Science #WeirdScience #Space
On episode 256 of SOMEWHERE IN THE SKIES, we are joined by The Debrief's head science writer, Christopher Plain. Plain runs us through his most recent articles, including a manta ray spacecraft heading to Venus, the discovery of both a new exoplanet and a new planet within Proxima Centauri, developments in the theory of the origins of life on Earth being extraterrestrial, and much more!
Support Somewhere in the Skies with a SUPERCHAT, SUPER STICKER, or click the JOIN button above for member benefits. Your contributions truly help the show continue and grow! 
Follow Christopher Plain's articles at: https://thedebrief.org/author/chris-plain/
Follow us on Twitter: https://twitter.com/SomewhereSkies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</si>
  <si>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vRlNHoxLsmo</t>
  </si>
  <si>
    <t>2022 03 01</t>
  </si>
  <si>
    <t>https://youtu.be/aGjYDDJXpuo</t>
  </si>
  <si>
    <t>Somewhere in the Skies   Canadian Government Releases 20 Years of UFO Files</t>
  </si>
  <si>
    <t>#Canada #Government #Pentagon
On episode 255 of SOMEWHERE IN THE SKIES, we are joined by VICE World News contributor, Daniel Otis. Through the Canadian Access to Information Act, Otis obtained over 20 years (300 pages) of UFO files from the Canadian government. These reports, which were made to federal transportation authorities as recently as 2021, include scores of strange sightings from professional pilots, soldiers and police officers. The releases also include nearly two dozen reports sent by the Canadian military. In this exclusive interview, Chrissy Newton dissects some of the most compelling reports Otis uncovered, along with a discussion on the way in which the Canadian government and media handles the UFO issue.
Join this channel to get access to perks:
https://www.youtube.com/channel/UCYH8m4zyehr0rN3feBZ4mCA/join
Read Daniel's VICE article at: https://bit.ly/3C7xTq9
Follow Daniel Otis on Twitter at: https://twitter.com/dsotis
Follow Chrissy Newton on Twitter at: https://twitter.com/chrissynewton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</si>
  <si>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aGjYDDJXpuo</t>
  </si>
  <si>
    <t>2022 02 27</t>
  </si>
  <si>
    <t>https://youtu.be/D8hGg2B5pBg</t>
  </si>
  <si>
    <t>Somewhere in the Skies   UFOs over India</t>
  </si>
  <si>
    <t>#India #Sanskrit #UAP
On episode 254 of SOMEWHERE IN THE SKIES, we explore the rich history of UFOs over India. From the ancient Sanskrit texts describing advanced flying machines that could traverse planets to mysterious close encounters by civilians and military of modern day. We span centuries to hear of strange light phenomena, flying discs and triangles that flew through the skies, and in their wake, left endless questions for those on the ground who saw them. What might the sightings of yesterday tell us about the sightings of today? And just exactly what steps are being taken in India to attempt to understand these phenomena? 
This episode was co-researched and co-written by Marcus Lowth. To learn more, visit: http://www.ufoinsight.com
Special thanks to our voiceover talent, Nicholas Westemeyer, Jason McClellan, and Sara Minisquero. 
Special thanks to Pushkar Vaidya and The Week news outlet.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</si>
  <si>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D8hGg2B5pBg</t>
  </si>
  <si>
    <t>2022 02 20</t>
  </si>
  <si>
    <t>https://youtu.be/oTwpj6E96Es</t>
  </si>
  <si>
    <t>Somewhere in the Skies   ET and the Mystery of Vanishing Stars with Beatriz Villarroel</t>
  </si>
  <si>
    <t>#WomeninScience #Astrophysics #Extraterrestrial
On episode 253 of SOMEWHERE IN THE SKIES, we are joined by astrophysicist, Beatriz Villarroel. A curiosity in the cosmos at a young age sparked a lifetime of looking up at the stars for Villarroel. This would lead her to Postdoctoral research (Nordic Fellow) at Stockholm University, Sweden, and as an affiliated researcher with Instituto de Astrof ́ısica de Canarias in Tenerife, Spain. She also serves as the Principal Investigator of the "Vanishing &amp; Appearing Sources during a Century of Observations (VASCO) Project. After recently being awarded the 2021 L'Oreal For Women in Science in Sweden prize, she continues her search for answers to vanishing stars and other luminous objects, which naturally leads to a bigger search for extraterrestrial intelligence. Today, she speaks with Chrissy and Ryan about these incredible projects, her thoughts on UFOs and the possibility of ET life, and the importance of Citizen Science as we move in to a new era of exploration, somewhere in the skies.
The  L'Oreal For Women in Science in Sweden Prize: https://www.sverigesungaakademi.se/beatrizvillarroel.html
Follow Beatriz Villarroel's work at: https://vasconsite.wordpress.com/blog/
Follow Chrissy Newton on Twitter at: https://twitter.com/chrissynewton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</si>
  <si>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oTwpj6E96Es</t>
  </si>
  <si>
    <t>2022 02 13</t>
  </si>
  <si>
    <t>https://youtu.be/R8p7N2dLRCg</t>
  </si>
  <si>
    <t>Somewhere in the Skies   A Lifetime of UFOs in British Columbia</t>
  </si>
  <si>
    <t>#BritishColumbia #Canada #UFOs 
On episode 252 of SOMEWHERE IN THE SKIES, we head to British Columbia to hear the decades-long journey of a man searching for answers to what he's seen in the skies above Canada. From strange lights with whispers of intelligence to ominous black and silver discs along cliff edges. Multi-colored cloud formations with objects dropping out of them to boomerang-shaped craft multiplying before his very eyes. It seemed that no matter where Reiny Horne went, aerial phenomena would follow. This is a collection of what he and other witnesses experienced, as he, like so many others, continues to search for answers somewhere in the skies.
Special thanks to Reiny Horne for sharing his witness accounts with us. If you'd like to share your UFO story on the podcast, email Ryan by using the contact tab on the website.
Support Somewhere in the Skies with a SUPERCHAT, SUPER STICKER, or THANKS donation. Your contributions truly help the show continue and grow!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</si>
  <si>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R8p7N2dLRCg</t>
  </si>
  <si>
    <t>2022 02 08</t>
  </si>
  <si>
    <t>https://youtu.be/olAkOTlhvYU</t>
  </si>
  <si>
    <t xml:space="preserve">Have UFOs been spotted in Wisconsin </t>
  </si>
  <si>
    <t>ABC News affiliate, WISN 12's Kent Wainscott investigates new UFO sightings in the Wisconsin and interviews noted UFO researcher, Donald R. Schmitt.
Support Somewhere in the Skies with a SUPERCHAT, SUPER STICKER, or THANKS donation. Your contributions truly help the show continue and grow!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</si>
  <si>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olAkOTlhvYU</t>
  </si>
  <si>
    <t>2022 01 30</t>
  </si>
  <si>
    <t>https://youtu.be/-fLxapO987E</t>
  </si>
  <si>
    <t>Somewhere in the Skies   The Abductions of Denise Stoner</t>
  </si>
  <si>
    <t>#AlienAbduction #Aliens #Scary
On episode 250 of SOMEWHERE IN THE SKIES, Ryan takes us down the mysterious and terrifying road of Denise Stoner and her claimed alien abduction experiences. After suffering missing time during a road trip with her husband and daughter, she knew something truly strange had occurred. A chance meeting many years later would unravel not just the missing time of that strange night, but an entire lifetime of experiences. Even more compelling, Ed Stoner, Denise's husband, would have startling memories of his own.
This episode includes dramatizations from the actual hypnosis transcripts of both Denise and Ed Stoner.
Support Somewhere in the Skies with a SUPERCHAT, SUPER STICKER, or THANKS donation. Your contributions truly help the show continue and grow! 
Episode co-written and researched by Marcus Lowth. Learn more at: http://www.ufoinsight.com
Order The Alien Abduction Files at: https://amzn.to/3IHAU2P
Follow Jason McClellan on Twitter: https://twitter.com/Acecentric
Learn more about Emily Tuckman at: http://www.emilytuckman.com
Patreon: http://www.patreon.com/somewhereskies
Website: http://www.somewhereintheskies.com
Read Ryan’s articles at: https://medium.com/@ryan-sprague51
Order Ryan's Book in paperback, ebook, or audiobook at: https://amzn.to/3dEBEHQ
Buy the official Somewhere in the Skies coffee at: https://bit.ly/3mIAq2o
Official Store: https://bit.ly/2SIYaJ8
Twitter: https://twitter.com/SomewhereSkies
Instagram: https://www.instagram.com/somewhereskiespod/
Watch Mysteries Decoded at: https://bit.ly/3rJpbd7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</si>
  <si>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-fLxapO987E</t>
  </si>
  <si>
    <t>2022 01 22</t>
  </si>
  <si>
    <t>https://youtu.be/uvMUdqTuswQ</t>
  </si>
  <si>
    <t>The Lost Interview   Richard Dolan  Media Bias in UFO Coverage</t>
  </si>
  <si>
    <t>#LostInterview #RichardDolan #SomewhereintheSkies
For some reason, when the Somewhere in the Skies channel first launched, YouTube took down the very first episode of SOMEWHERE IN THE SKIES. It was the premiere episode with a fascinating discussion with historian, author, and UFO researcher, Richard Dolan. This was pre-New York Times article, Navy UFO videos, and the explosion within the mass-media when it came to the UFO topic. So, here is a look back at the conversation we had with Richard Dolan, as we continue to head into uncharted waters when it comes to UFOs and the ways in which our media portrays this highly controversial topic.
Follow Richard Dolan on Twitter at: https://twitter.com/RichDolan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</si>
  <si>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uvMUdqTuswQ</t>
  </si>
  <si>
    <t>2022 01 20</t>
  </si>
  <si>
    <t>https://youtu.be/t7JkNoSKj7s</t>
  </si>
  <si>
    <t>Sneak Peek at our Patreon Bonus Episodes!</t>
  </si>
  <si>
    <t>#Patreon #UFOtwitter #SomewhereintheSkies 
Our Patreon campaign is the most efficient way of helping the show continue and grow and in return, you get early editions of main episodes, bonus episodes, and exclusive content. I wanted to give you a sneak peek of some of our bonus episodes that Patreon Subscribers get at our second tier. And if you've ever wanted to help the show, now is the perfect time. So, I hope you enjoy this glimpse inside our Patreon rewards, and I hope you'll consider becoming a Patreon Subscriber today. 
To learn more and to subscribe, visit: http://www.patreon.com/somewhereskies. 
Enjoy... and keep looking up!</t>
  </si>
  <si>
    <t>t7JkNoSKj7s</t>
  </si>
  <si>
    <t>2022 01 16</t>
  </si>
  <si>
    <t>https://youtu.be/bm949Aa9jVc</t>
  </si>
  <si>
    <t>Somewhere in the Skies   UFO Conspiracies with Astrophysicist, Sarah Cruddas</t>
  </si>
  <si>
    <t>#SarahCruddas #Astrophysics #CraigCharles 
On episode 248 of SOMEWHERE IN THE SKIES, we are joined by astrophysicist and space journalist, Sarah Cruddas. Cruddas joins forces with BBC favorite, Craig Charles to search for possible evidence that could prove the existence of UFOs in their new Sky History series, UFO Conspiracies. In each episode, the pair tackle a famous major UFO sighting by scrutinizing never before heard witness testimonials, whistleblowers, UFO experts, video footage and more. By sifting through the evidence and separating fact from fiction, Cruddas and Charles attempt to provide answers to the UFO mystery. Cruddas shares some of the cases they'll investigate, her personal thoughts on UFOs, and where our science and technology is leading us in finally answering the age-old question; are we alone?
Craig Charles: UFO Conspiracies premieres on Sky HISTORY Tuesdays at 9pm. All episodes will be available on catch up services. Learn more at: https://bit.ly/3qsOUHu 
Follow Sarah Cruddas on Twitter at: https://twitter.com/sarahcruddas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</si>
  <si>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bm949Aa9jVc</t>
  </si>
  <si>
    <t>2022 01 09</t>
  </si>
  <si>
    <t>https://youtu.be/F2266DFQzhM</t>
  </si>
  <si>
    <t>Somewhere in the Skies   Abduction of the Kentucky Three</t>
  </si>
  <si>
    <t>#Kentucky #AlienAbduction #Unexplained
On episode 247 of SOMEWHERE IN THE SKIES, Ryan takes us back to 1976 in Stanford, Kentucky, where an innocent birthday party celebrated by three women soon turned in to one of the most extraordinary and terrifying nights of their lives. This is the incredible story of the Kentucky Three, in what is arguably one of the most well-documented abduction cases in UFO history.
Special Thanks to the following voice over actors in this episode: Christopher Soucy, Rebecca Jung, and Stefan Gearhart
Special Thanks also to playwright, Elizabeth Orndorff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</si>
  <si>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F2266DFQzhM</t>
  </si>
  <si>
    <t>2022 01 01</t>
  </si>
  <si>
    <t>https://youtu.be/xxZBIPHw448</t>
  </si>
  <si>
    <t>Vintage Skies   Betty White Interviews Young Flying Saucer Witness</t>
  </si>
  <si>
    <t>#BettyWhite #BettyWhiteShow #UFO #UFOs 
In this rare footage, Betty White interviews a young child named Ralph Richardson about a flying saucer he witnessed at age 10. Betty also interviews famed UFO Researcher, Donald Keyhoe, only weeks earlier. She must have had an interest in those mysteries in our skies. She will be missed greatly. Rest in Peace, Betty!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</si>
  <si>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xxZBIPHw448</t>
  </si>
  <si>
    <t>2021 12 24</t>
  </si>
  <si>
    <t>https://youtu.be/cTlp3NKlSzw</t>
  </si>
  <si>
    <t>Bonus  A Haunted Christmas</t>
  </si>
  <si>
    <t>#Christmas #Holidays #GhostStory
A special ghost story for you this Holiday Season. Merry Christmas and a Happy New Year!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</si>
  <si>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cTlp3NKlSzw</t>
  </si>
  <si>
    <t>2021 12 21</t>
  </si>
  <si>
    <t>https://youtu.be/T6QohWyOc_I</t>
  </si>
  <si>
    <t>Senator Kirsten Gillibrand on UFO Office - TODAY SHOW</t>
  </si>
  <si>
    <t>Buried in the more than 1,000-page Defense Authorization Act set to be signed by the president is a call for a new government program dedicated to investigation UFOs. NBC’s Gadi Schwartz reports.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</si>
  <si>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T6QohWyOc_I</t>
  </si>
  <si>
    <t>2021 12 20</t>
  </si>
  <si>
    <t>https://youtu.be/PjybU0LLq4c</t>
  </si>
  <si>
    <t>Welcome to Somewhere in the Skies (SUBSCRIBE)</t>
  </si>
  <si>
    <t>#Livestream #Interview #UFOs
Welcome to the Somewhere in the Skies channel. My name is Ryan Sprague, and I am an author, TV host, Podcast host, and UFO researcher. Here you will find all our latest episodes of the Somewhere in the Skies podcast, special livestreams, and other UFO content. To learn more, please visit the links below.
Patreon: http://www.patreon.com/somewhereskies
Intro Video by Cristina Gomez. Visit her at: https://beacons.page/cristinagomez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t>
  </si>
  <si>
    <t>PjybU0LLq4c</t>
  </si>
  <si>
    <t>2021 12 19</t>
  </si>
  <si>
    <t>https://youtu.be/Ql8gHL6BBKU</t>
  </si>
  <si>
    <t>Somewhere in the Skies   Close Encounter of the Fatal Kind</t>
  </si>
  <si>
    <t>#Wisconsin #Police #CloseEncounter
On episode 244 of SOMEWHERE IN THE SKIES, we take a look back at the extraordinary and tragic case of police officer, George Wheeler. After encountering a massive UFO one evening in 1976 in Elmwood, Wisconsin, he claimed to have been hit by a beam of light that forced him to the ground. Only six months after the encounter, Wheeler would be dead. There were several other witnesses to different aspects that night as well, only bolstering this incredible event.  But what makes this case even more compelling is that many other UFO reports had come in prior to and after the Wheeler incident all throughout Elmwood, Wisconsin.  What was it about this midwestern town, and did whatever happen that night cause the untimely death of George Wheeler?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</si>
  <si>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Ql8gHL6BBKU</t>
  </si>
  <si>
    <t>2021 12 18</t>
  </si>
  <si>
    <t>https://youtu.be/EKFrPKPyc4o</t>
  </si>
  <si>
    <t>Vintage Skies   'UFOs are Real' (1979)</t>
  </si>
  <si>
    <t>#Documentary #YouTube #Vintage
Featuring Stanton Friedman and Ted Phillips, UFO abductees Betty Hill and Travis Walton, optical physicist Bruce Maccabee, and retired U.S. military officers Jesse Marcel and Wendelle Stevens. The documentary supports the view that alien visitors regularly come to Earth and have perhaps done so for centuries.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</si>
  <si>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EKFrPKPyc4o</t>
  </si>
  <si>
    <t>2021 12 13</t>
  </si>
  <si>
    <t>https://youtu.be/21kD5DI2l6g</t>
  </si>
  <si>
    <t>Somewhere in the Skies   Inside the Basement Office with Steven Greenstreet and Nick Pope</t>
  </si>
  <si>
    <t>#TheBasementOffice #Drones #NickPope
On episode 243 of SOMEWHERE IN THE SKIES, we are stepping deep inside The Basement Office. Literally. Ryan recently had the opportunity to meet up, face-to-face, with Steven Greenstreet and Nick Pope in New York City, to catch up on all the latest UFO news and to talk about the upcoming season of their hit series. From Greenstreet's dramatic shift in thinking on the UFO subject to Nick Pope's thoughts on the highly contested Calvine UFO incident. It's an exclusive jam-packed interview you won't want to miss as we head in to 2022 and head deeper down in to the Basement Office!
Follow Steven Greenstreet: https://twitter.com/MiddleOfMayhem
Follow Nick Pope at: https://twitter.com/nickpopemod
Support Somewhere in the Skies with a SUPERCHAT, SUPER STICKER, or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</si>
  <si>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21kD5DI2l6g</t>
  </si>
  <si>
    <t>2021 12 01</t>
  </si>
  <si>
    <t>https://youtu.be/KoCNaVJ159c</t>
  </si>
  <si>
    <t>Rep. Tim Burchett Criticizes Pentagon's New UFO Office</t>
  </si>
  <si>
    <t>On December 1st, 2021, Rep. Tim Burchett spoke in front of the House about the upcoming Defence Department UFO Group and why it can't follow the Pentagon's previous attempts at investigating the UFO phenomenon and the lack of transparency to the public.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</si>
  <si>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KoCNaVJ159c</t>
  </si>
  <si>
    <t>2021 11 30</t>
  </si>
  <si>
    <t>https://youtu.be/ZRQUqxFDGaM</t>
  </si>
  <si>
    <t>Pentagon Comments on the New DoD UFO Group (AOIMSG)</t>
  </si>
  <si>
    <t>The Department of Defense is creating a new investigative body to track and analyze "unidentified aerial phenomena," as concerns grow about national security risks posed by UFOs. Deputy Defense Secretary Kathleen Hicks, announced the creation of the Airborne Object Identification and Management Synchronization Group, "to assess, and as appropriate, mitigate any associated threats to safety of flight and national security." John Kirby, Pentagon spokesperson, responds to a question concerning this new group.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</si>
  <si>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ZRQUqxFDGaM</t>
  </si>
  <si>
    <t>2021 11 29</t>
  </si>
  <si>
    <t>https://youtu.be/TawL-kv2V0A</t>
  </si>
  <si>
    <t>Somewhere in the Skies   Witness Accounts  Volume Eighteen</t>
  </si>
  <si>
    <t>#UFOSighting #UFOs #UAP
On episode 241 of SOMEWHERE IN THE SKIES, we hear from you, the listeners, as you recall your personal UFO stories from around the world. From an enigmatic dance of strange lights above a castle to even stranger lights hovering above a graveyard. From a sparking spherical object over a river in Scotland to a blanket of intelligent lights completely covering a young couple in the night sky. These are the mysterious, beautiful, scary, and awe-inspiring accounts from those who looked somewhere in the skies and, whether they liked it or not, had something stare back.
Special thanks to all who shared their stories. You are the reason we continue to search for answers. If you'd like to share your UFO story on the podcast, use the contact tab at the website to discuss further.
Support Somewhere in the Skies with a THANKS donation. Your contributions truly help the show continue and grow! 
Patreon: http://www.patreon.com/somewhereskies
Website: http://www.somewhereintheskies.com
Buy the official Somewhere in the Skies coffee! : https://bit.ly/3mIAq2o
Somewhere in the Skies Subreddit: https://bit.ly/3qGIy7L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</si>
  <si>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TawL-kv2V0A</t>
  </si>
  <si>
    <t>2021 11 14</t>
  </si>
  <si>
    <t>https://youtu.be/845pX0WqoTo</t>
  </si>
  <si>
    <t>Somewhere in the Skies   Soviet UFOs  Behind the Iron Curtain</t>
  </si>
  <si>
    <t>#Soviet #UFOs #Russia #UAP
On episode 239 of SOMEWHERE IN THE SKIES, we peek behind the Iron Curtain to hear extraordinary accounts of UFO pursuits, crashes, and encounters from the former Soviet Union. Crash retrievals with supposed occupants, breaking in to an almost impenetrable craft, UFOs over a nuclear missile site, and an underwater battle with aquatic aliens... these are the sensational, yet sometimes well-documented cases to be unearthed in Soviet UFO files. Are these files merely a game of disinformation during the hight of the Cold War, or could they be true accounts of Russian military and civilian witnesses coming in to contact with something truly otherworldly? 
This episode was co-researched and co-written by Marcus Lowth. To learn more, visit http://www.ufoinsight.com 
Special thanks to John Greenewald and George Knapp for additional information and documentation included in this episode. Visit them at: http://www.theblackvault.com and http://www.mysterywire.com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</si>
  <si>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845pX0WqoTo</t>
  </si>
  <si>
    <t>2021 11 10</t>
  </si>
  <si>
    <t>https://youtu.be/t2KzcYgkWcU</t>
  </si>
  <si>
    <t>Reverie Lane</t>
  </si>
  <si>
    <t>#FullMovie #Movie #IndieFilm
Reverie Lane is a feature film adapted from the award-winning play, Reach, by Ryan Sprague. It tells the story of a woman dealing with the aftermath of tragedy. When a botched rescue attempt during a flooding accident occurs, Lindsey's husband is left in a coma. As more and more time floats away, she begins to lose her grip on reality and sinks deeper in to isolation. But when Jordan, a man from her past re-emerges, her world changes in an instant. And they soon discover that they may in fact be each other's only hope from their own self destruction.
Directed by: Stephen Folker
Written by: Ryan Sprague
Executive Producers: Nicholas Westemeyer &amp; Ryan Sprague
Starring: Julianna Sosa &amp; Nicholas Westemeyer
Featuring: Othel Robert Owen, Trena Penson, Joseph Heath, Jim Nieciecki, Linden Clayborne, Sheridan Clayborne, and Hudson Ford
Featured Music: "Goodnight November" by Courtney Mason (Hilley) and "Pulling Away" by Brendon Thomas
Edited by: Bjørn T. Myrholt
Assistant Director : Jim Plovanich
Sound by: Jennifer Kienzler
Costumes by: Jim Nieciecki
Associate Producers: Abdullah Alnouri, Joe Heath, Trick McCarthy, Andrea McGee, Micheal McGee, Ann Platler, Dave Platler, Sara Troficanto, Clint Westemeyer, Douglas Sprague
Special Thanks to all Kickstarter Contributors who made this film a reality. We couldn't have done it without you!
Kickstarter Contributors
Zach Levin
Jen Noble
Casey Simek
Ian Cappello
Katie Cleveland
Abdulla Alnouri
Deborah Mazzoccone
Tami Atkinson
Andrea
Pauline Westemeyer
Rachel Magliarditi
Clint Westemeyer
Douglas Sprague
Susan Sprague
Jonathan James
Heather Berg
Jeannine Voltz
Barbara
Janice O'Mara
Sharon Lostumbo
Sean Lanigan
David Anthos
Cassandra V.
Kathleen Waite Casey
Kirsten
Patrick H. Mohr
Linda McSherry
Jacquie Babcock
Lisa Anderson
Mackenzie Kyle
Kristi Sprague
Emily Tuckman
Wayne Maugans
Jen Noble
Jodi
Patrick Murphy
Bridgett Arnold
Sarah Gee
Patrick McCarthy
Dan Curtin
Tonya Crouch
Daniel de la Fé
Andrew Sanford
Charles Bales
Jay Stull
Mikael
Dave Conte
Sara Troficanto
Tom Eicholzer
Kathleen Gorman Sullivan
Vera Khodasevich
Loretta Hueber
Christin Lindberg
Pedrolino
Scott Westemeyer
Robert Scimone
Brigid Kelley
Tiffany Kalevik
Mike Link
Kristi Funk Dana
Brittany Thibeault
Ken Botte
Lauren Kapolnek
Corrie Blissit
Jack Liddon
Bruce Dannan
Mary Beth Easley
Bryan roberts
Niki Hoste
Charylene McCain
Norine Taylor
Stacey Tavor
David McPeak
Sharon Grossman
Tami Nunziato
Shawnae Taber
Darin Robert Cabot
Shanna Satori
Jackie
Elli TheKingofBroadway
Alicia Johnson
Shooting Creek Films
Thomas Watkin
Shean H.
Conan Westemeyer
Delton Caraway
Jason McClellan
Leigh Adel-Arnold
Chris Miller
Txai Frota
Kathleen Aylesworth
Joy Mayweather
Kasey McHale
Candy Bartlett
Colleen Miller
Claudette Huber
Abby Roberts
Bryn Roberts
Audrey Schwab
Megan Minnaert
Jacqueline Okray
Andrew Matti
Maureen Renee
Cassandra Motta
Kurt Westemeyer
Evan Stern
Alejandro Rojas
Tom Resnick</t>
  </si>
  <si>
    <t>t2KzcYgkWcU</t>
  </si>
  <si>
    <t>2021 11 07</t>
  </si>
  <si>
    <t>https://youtu.be/PHyQojDYqVs</t>
  </si>
  <si>
    <t>Somewhere in the Skies   The Saucer Life</t>
  </si>
  <si>
    <t>#Aliens #UFOs #Anjali
On episode 238 of SOMEWHERE IN THE SKIES, we are joined by author, historian, and professor, Aaron Gulyas. With recent conversations in the UFO world circling around a self-proclaimed "contactee" named Anjali, the idea of humans interacting with aliens has resurfaced in the most controversial of ways. As the mainstream begins to simply process the idea of the existence of UFOs, according to the U.S. Government, they now must wrestle with the idea that perhaps those piloting some of these UFOs are either already here, or are in fact communicating through time and space with chosen humans. But these ideas aren't new. In fact, they were all the rage in the 1950s up through the 1970s. And Aaron Gulyas has been preserving this special time in UFO history in several books he's authored and with his hit podcast, The Saucer Life. Today, he runs is through 3 of his most notable contactee stories and the eccentric people... and aliens... behind them.
Find The Saucer Life at: https://saucerlife.com/
Follow Aaron Gulyas on Twitter at: https://twitter.com/saucerlife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</si>
  <si>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PHyQojDYqVs</t>
  </si>
  <si>
    <t>2021 11 01</t>
  </si>
  <si>
    <t>https://youtu.be/rH5-84RpWVU</t>
  </si>
  <si>
    <t>Somewhere in the Skies   The UFO Crash of Tarija</t>
  </si>
  <si>
    <t>#UFOcrash #UAP #Bolivia
On episode 237 of SOMEWHERE IN THE SKIES, we travel to Bolivia to hear the extraordinary story of a UFO crash in the mountains of Tarija. What exactly was this metallic, saucer-shaped object that many saw come crashing to Earth? Was this crash part of a U.S. top secret project to recover foreign space debris, or could this have been a visitor from parts unknown? We dive deep in to this mysterious case, and also many other close encounter cases in Bolivia, Argentina, and various other regions of South America.
This episode was researched and written by Marcus Lowth. It originally appeared in article format at UFO Insight. Read now at: https://www.ufoinsight.com/ufos/cover-ups/the-tarija-case-ufo-crash-bolivia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</si>
  <si>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rH5-84RpWVU</t>
  </si>
  <si>
    <t>2021 10 24</t>
  </si>
  <si>
    <t>https://youtu.be/hccZ_YzYo7c</t>
  </si>
  <si>
    <t>Somewhere in the Skies   UFOs Over Africa</t>
  </si>
  <si>
    <t>#Africa #UAP #UFOs 
On episode 236 of SOMEWHERE IN THE SKIES, we are joined once again by host of the Our Strange Skies podcast, and UFO encyclopedia incarnate, Rob Kristoffersen. He works his way through the Close Encounters Classification System to bring us a handful of UFO cases from Africa. From strange lights stalking witnesses to ghost rocket-like craft silently dancing through the skies. From small beings giving a VIP tour of their craft to a man in exchange for some water, and what exactly is a "Dumpy" UFO? Grab a beverage of choice, pull up a stool at the cosmic bar, and join is for Volume Seven of UFO Happy Hour!
Watch Rob's full presentation of UFOs Over Africa by joining his Patreon at: https://www.patreon.com/yerufoguy
Follow Rob on Twitter at: https://twitter.com/YerUFOGuy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</si>
  <si>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hccZ_YzYo7c</t>
  </si>
  <si>
    <t>2021 10 19</t>
  </si>
  <si>
    <t>https://youtu.be/6za10FGooF4</t>
  </si>
  <si>
    <t>HALLOWEEN SERIES   Houska Castle  The Gateway to Hell</t>
  </si>
  <si>
    <t>#Halloween #Hell #HouskaCastle
In this special Halloween season bonus episode, Ryan brings us just outside the North of Prague in the Czech Republic, to a 13th century castle with an ominous and extremely dark history. Houska Castle wasn’t near any water, wasn’t strategically important, and didn’t seem to have anyone living in it. So why was this random fortress built? According to local legend, below the stone floors of the castle's chapel, was a dark, seemingly endless pit that was literally a gateway to Hell. 
Throughout its time, the castle housed poets, Swedish warlords, and perhaps most notably, the Nazi regime. Said to store thousands of books on the occult, the Nazi's were rumored to practice alchemy and occult-like practices for over a decade in Houska Castle. We hear the mysterious history behind this enigmatic castle and its unique design said to have been built not as a fortress to keep danger out, but to keep danger... and demons inside. 
This episode was researched and written by Jane Palomera Moore. Follow on Twitter at: https://twitter.com/janepalomas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</si>
  <si>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6za10FGooF4</t>
  </si>
  <si>
    <t>2021 10 17</t>
  </si>
  <si>
    <t>https://youtu.be/bmW_dH41SM0</t>
  </si>
  <si>
    <t>Somewhere in the Skies   The UFOs and Nukes Connection with Robert Salas (Former USAF Captain)</t>
  </si>
  <si>
    <t>#Nuclear #UFOs #Washington
On episode 235 of SOMEWHERE IN THE SKIES, Ryan joins the Rogue Planet crew in a special panel discussion featuring former USAF Missile Launch Officer, Robert Salas. The panel was hosted by Best-Selling author and radio show host, Peter Robbins. The panel discusses Salas' involvement in the famous Maelstrom Air Force Base Nuclear Missile Incident. On March 24th, 1967, it is alleged that ten of the base's Minuteman ICBMs known as Oscar Flight became inoperative, after UFOs were seen hovering over them. Robert Salas was the Captain in charge at the time. He will also field questions from the panel in relation to his upcoming conference being held at the National Press Club, in Washington D.C. on October 19th, titled, The UFOs and Nukes Connection, which you can Livestream FOR FREE on Youtube.
Livestream the UFOs and Nukes Press Conference at: https://youtu.be/LTf5-TNASoI
Subscribe, with discount code: PETER, to KGRA and Meanwhile Here on Earth at: https://kgradb.com/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</si>
  <si>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bmW_dH41SM0</t>
  </si>
  <si>
    <t>2021 10 16</t>
  </si>
  <si>
    <t>https://youtu.be/q_bJEOohUiE</t>
  </si>
  <si>
    <t>Extended Conversation with Jason Eisener on Slumber Party Alien Abduction</t>
  </si>
  <si>
    <t>#DarkSideoftheRing #AlienAbduction #VHS2
One of the movies featured in our epic movie review special was the short film, Slumber Party Alien Abduction, written and directed by Jason Eisener. We featured about 5 minutes of the interview in the episode, but here is the extended interview that Jason sat down with Ryan for. You'll hear about the inspiration for the film, the process of filming, and Jason's interesting take on aliens and bodies of water!
Support Somewhere in the Skies with a SUPERCHAT or THANKS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</si>
  <si>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q_bJEOohUiE</t>
  </si>
  <si>
    <t>2021 10 10</t>
  </si>
  <si>
    <t>https://youtu.be/w3sJ4E9XWg0</t>
  </si>
  <si>
    <t>Somewhere in the Skies   Blue Book with Michael Avon Oeming</t>
  </si>
  <si>
    <t>#NYCC #ComicBook #Oeming #NYComicCon #BLUEBOOK
On episode 234 of SOMEWHERE IN THE SKIES, we welcome Michael Avon Oeming. Oeming is a comic book artist and writer, currently working on a comic book series based on the files of Project Blue Book. "Blue Book" will recreate stories of real UFO encounters in comic book form, based on the true-to-life testimonies of UFO witnesses with the goal of not sensationalizing or editorializing those accounts. The first chapters explore the circumstances surrounding the 1961 abduction of Betty and Barney Hill. Oeming will discuss the series, his research process along with writer, James Tynion, and we'll hear about Oeming's other exciting projects both past and present, and why he believes the U.S. Government is getting involved with UFOs once again in a capacity that even outweighs the original Project Blue Book. 
Read 'Blue Book' at: http://www.readbluebook.com
Follow Michael Oeming on Twitter at: https://twitter.com/Oeming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</si>
  <si>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w3sJ4E9XWg0</t>
  </si>
  <si>
    <t>2021 10 03</t>
  </si>
  <si>
    <t>https://youtu.be/XUFv9905ELw</t>
  </si>
  <si>
    <t>Somewhere in the Skies   The 1952 UFO Invasion  Then and Now</t>
  </si>
  <si>
    <t>#ProjectBlueBook #UAP #SomewhereintheSkies
On episode 233 of SOMEWHERE IN THE SKIES, we are revisiting one of the most interesting and prolific years in UFO history: 1952. UFOs were being sighted all over the United States, with a concerning wave occurring above Washington D.C, specifically over the nation's Capitol building. Jets were scrambled to try to identify these luminous objects to no avail. Meanwhile, strange saucers and discs were being reported on the other side of the country in California in great numbers. But one of the most underreported events happened to Captain John Harter and his B-29 Bomber crew off the Gulf of Mexico in December of that year. Captured on radar and visually, he and several other pilots and officers would report a swarm of UFOs surrounding their aircraft, with some sort of massive mothership seemingly watching from above. This incident, and several others of 1952 and 1953, would be documented and investigated by Project Blue Book, and also by independent researcher and former Marine Corps Naval Aviator, Major Donald Keyhoe. We explore these dramatic close encounters and near misses that military aircraft had with these strange objects, how the U.S Government handled the situation, and how it all may be changing as we head in to a new decade of military and governmental acknowledgement and disclosures of UFOs, somewhere in our skies.
This episode was co-written and co-researched by Marcus Lowth. It was inspired by his article, The Mothership-Rendezvous Over The Gulf Of Mexico – The B-29 UFO Incident. Read the original article at: http://www.ufoinsight.com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2021 Ryan Sprague. All rights reserved.</t>
  </si>
  <si>
    <t>XUFv9905ELw</t>
  </si>
  <si>
    <t>2021 09 24</t>
  </si>
  <si>
    <t>https://youtu.be/9opju3DvIN4</t>
  </si>
  <si>
    <t>CASE FILES  009   The Trumbull County UFO Incident</t>
  </si>
  <si>
    <t>#CaseFiles #SomewhereintheSkies #Ohio
The Trumbull County UFO is one of the most intriguing UFO sightings ever. On December 14th, 1994 in Ohio Youngstown, the Trumbull Country 911 had begun receiving calls around midnight from town’s people, prompting surrounding police stations to investigate, many officers witnessing a craft of unknown origin. Included in this episode are interviews with the 911 dispatcher, several police officers, and an officer from the local Air Force base. 
VOTE for Somewhere in the Skies in the Paranormal Podcast Awards: https://bit.ly/3j4ijTg
Please consider helping the show with a SUPERCHAT or THANKS donation!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</si>
  <si>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9opju3DvIN4</t>
  </si>
  <si>
    <t>2021 09 19</t>
  </si>
  <si>
    <t>https://youtu.be/eUWNkPa1iYs</t>
  </si>
  <si>
    <t>Somewhere in the Skies   Investigating Unexplained Phenomena with Chris Lehto (Former USAF Pilot)</t>
  </si>
  <si>
    <t>#USAF #UAP #SomewhereintheSkies 
On episode 231 of SOMEWHERE IN THE SKIES, we are welcomed by former USAF fighter pilot, Lieutenant Colonel Chris Lehto. With over eighteen years of flying, he worked as the Commander of the US Detachment at the Tactical Leadership Programme in Albacete, Spain. As Chief of Flying Branch, he oversaw the execution of three flying courses with no safety  incidents. Previous to his final assignment, as Training Systems Assistant Director of Operations for the 56th Training Squadron at Luke Air Force Base, Arizona, he directed the development, procurement, and sustainment of F-16 simulator training. He overseas program officers for two simulator contracts and represents Luke as F-16 training systems subject matter expert. 
After Lehto saw the Navy UFO videos, it definitely caught his attention. Especially when he noticed that several of them had been debunked. So he decided to debunk the debunkers and use his eighteen years of flying to give us an inside glimpse of what the pilots may have experienced during these dramatic events. Today, he walks us through some of the more interesting aspects of the Navy UFO videos, his first real-world combat flight, and so much more as we continue our conversation of UFOs in 2021 and beyond.
Subscribe to his YouTube Channel at: https://www.youtube.com/c/ChrisLehtoF16
VOTE for Somewhere in the Skies in the Paranormal Podcast Awards: https://bit.ly/3j4ijTg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</si>
  <si>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eUWNkPa1iYs</t>
  </si>
  <si>
    <t>2021 09 13</t>
  </si>
  <si>
    <t>https://youtu.be/2CqY7GAZuvE</t>
  </si>
  <si>
    <t>Somewhere in the Skies   USOs  Mystery of the Fast Movers</t>
  </si>
  <si>
    <t>#USOs #Navy #Unidentified
On episode 230 of SOMEWHERE IN THE SKIES, we dive deep in to the depths of our waters to explore the enigmatic history of Unidentified Submerged Objects (USOs) and their phenomenal brushes with the world's militaries. From the discovery of the New World up until today, these objects have been encountered either going in to or coming out of bodies of water. You'll hear about dramatic sightings reported by military pilots and sub-mariners, with some incidents possibly having fatal consequences. These are the mysteries of the "Fast Movers"
A large portion of this episode was researched and written by Marcus Lowth. It was originally published on the UFO Insight website under the title, “The USS Memphis Incident And The Persistent Underwater UFO Presence”. Special thanks to UFO Insight for their collaboration on this episode. Read the original article at: https://bit.ly/3k7j3IQ
VOTE for Somewhere in the Skies in the 2021 Paranormal Podcast Awards! https://bit.ly/3j4ijTg
Special thanks to our sponsor, Jim Harold's Campfire. Visit all of his work at: http://www.jimharold.com
Support Somewhere in the Skies by using the THANKS button above.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</si>
  <si>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2CqY7GAZuvE</t>
  </si>
  <si>
    <t>2021 09 07</t>
  </si>
  <si>
    <t>https://youtu.be/v9AwRI8I2v4</t>
  </si>
  <si>
    <t>CASE FILES  008   The Strange Disappearance of Gerry Irwin</t>
  </si>
  <si>
    <t>#CaseFiles #SomewhereintheSkies #Disappearance
On a lonesome road in Utah, a young soldier returning from leave speeds through the desert night. Suddenly the sky lights up as a blazing object streaks across the highway and crashes nearby. Stunned, the soldier stops and decides to investigate. Little does he know, but his life will never be the same again.
Please consider helping the show with a SUPERCHAT or THANKS donation!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</si>
  <si>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v9AwRI8I2v4</t>
  </si>
  <si>
    <t>2021 09 06</t>
  </si>
  <si>
    <t>https://youtu.be/zgGHUsXg-oo</t>
  </si>
  <si>
    <t>Somewhere in the Skies   A Rabbit Hole of UFOs with Mick West</t>
  </si>
  <si>
    <t>#Debunk #Skeptic #Science 
On episode 229 of SOMEWHERE IN THE SKIES, we are welcomed by noted skeptic, debunker, and one of the most controversial figures who has found himself thrust down the rabbit hole of UFOs... Mick West. West describes how he first got in to debunking when it comes to conspiracy theories and UFOs, why it's important to question everything, his personal thoughts on belief v.s. fact, and the cold hard truths about witness testimony, trained observers, and how we can all work towards clawing our way out of the rabbit hole and in to the future of UFO studies and beyond.
Follow Mick West on Twitter: https://twitter.com/MickWest 
Visit his website at: https://www.metabunk.org/home/
Support Somewhere in the Skies with a SUPERCHAT or THANKS donation above!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</si>
  <si>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zgGHUsXg-oo</t>
  </si>
  <si>
    <t>2021 08 27</t>
  </si>
  <si>
    <t>https://youtu.be/IqpPobEjNH0</t>
  </si>
  <si>
    <t>Somewhere in the Skies   The 2021 International UFO Congress</t>
  </si>
  <si>
    <t>#UFOCongress #AviLoeb #Aliens 
On episode 228 of SOMEWHERE IN THE SKIES, Ryan is welcomed by Karen Brard, President of the International UFO Congress and Alejandro Rojas, Master of Ceremonies. They give us the inside scoop on this year's virtual event and who will be speaking, including such names as journalists, Bryan Bender, Ross Coulthart, and Lee Spiegel. Harvard Professor and Astrophysicist, Avi Loeb, and astronomer, Marc D'Antonio, will also be speaking from a scientific perspective on UFOs. Experiencer researchers, NK Kranda, Yvonne Smith, and Kathleen Marden will be speaking about the traumatic effects of unexplained experiences. We discuss the additional lineup and then debrief on all the latest UFO news and where we may be heading when it comes to UFOs in 2021. 
For tickets and information to the International UFO Congress, visit: https://ufocongress.com/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
Copyright © 2020 Ryan Sprague. All rights reserved.</t>
  </si>
  <si>
    <t>IqpPobEjNH0</t>
  </si>
  <si>
    <t>2021 08 24</t>
  </si>
  <si>
    <t>https://youtu.be/uKwtPGuUVMw</t>
  </si>
  <si>
    <t>VOTE for Somewhere in the Skies in the Paranormal Podcast Awards!</t>
  </si>
  <si>
    <t>#VOTE #Paranormal #PodcastAwards
Somewhere in the Skies has been nominated for the 2021 Paranormal Podcast Awards! We have been included in Best Alien/UFO Podcast and Paranormal Podcast of the Year, so head on over to the following link and be sure to VOTE for Somewhere in the Skies! Deadline is midnight EST on September 30th. Thank you for the support and let's win this thing
VOTE at: https://forms.paranormalityradio.com/paranormal-podcast-awards-voting/</t>
  </si>
  <si>
    <t>uKwtPGuUVMw</t>
  </si>
  <si>
    <t>2021 08 15</t>
  </si>
  <si>
    <t>https://youtu.be/2b1zC_ba-2s</t>
  </si>
  <si>
    <t>Somewhere in the Skies   Witness Accounts  Volume Seventeen</t>
  </si>
  <si>
    <t>#UFOsighting #Witness #UAP
On episode 226 of SOMEWHERE IN THE SKIES, we drop you in to the eyes and minds of those who stared up in to the skies and had something extraordinary stare back. We hear the dramatic stories of several witnesses who saw UFOs on Halloween night, strange lights dancing enigmatically throughout the skies, and a synchronistic chain of events that brought two complete strangers together who unbeknownst to one another, had the same UFO encounter in the same location and same night. This is another powerful volume of Witness Accounts. 
Special Thanks to everyone who submitted to this volume. If you would like to share your UFO story on a future episode, use the contact tab on the website to discuss further: http://www.somewhereintheskies.com
Help Somewhere in the Skies with a SUPERCHAT or THANKS donation. Your support truly helps the show continue and grow! 
Patreon: http://www.patreon.com/somewhereskies
Website: http://www.somewhereintheskies.com
Buy the official Somewhere in the Skies coffee with discount code: DARKSKY at checkout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</si>
  <si>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2b1zC_ba-2s</t>
  </si>
  <si>
    <t>2021 08 08</t>
  </si>
  <si>
    <t>https://youtu.be/fJapHydGpK0</t>
  </si>
  <si>
    <t>Somewhere in the Skies   Mothman, Strange Tales of the Impossible, and the Singular Fortean Society</t>
  </si>
  <si>
    <t>#Mothman #Fortean #UFO
On episode 225 of SOMEWHERE IN THE SKIES, we are joined by Tobias Wayland, co-founder of the Singular Fortean Society. We talk about his extensive research in to a modern-day wave of Mothman sightings throughout the Midwest, winged humanoid encounters with violent implications, commonalities between UFO activity and incidents of high-strangeness, and the power of perception in observers when dealing with the impossible.
Visit the Singular Fortean Society at: https://www.singularfortean.com/
Find Tobias Wayland's books at: https://www.singularfortean.com/books
Help Somewhere in the Skies with a SUPERCHAT or THANK YOU donation above. Your support truly helps the show continue and grow! 
Get 25% Off on Somewhere in the Skies Coffee for the entire month of August by using promo code: DARKSKY at checkout: https://bit.ly/3mIAq2o
Patreon: http://www.patreon.com/somewhereskies
Website: http://www.somewhereintheskies.com
Order Ryan's Book in paperback, ebook, or audiobook here: https://amzn.to/3dEBEHQ
Somewhere in the Skies Subreddit: http://www.reddit.com/r/SomewhereSkiesPod/
Official Store: https://bit.ly/2SIYaJ8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</si>
  <si>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fJapHydGpK0</t>
  </si>
  <si>
    <t>2021 08 04</t>
  </si>
  <si>
    <t>https://youtu.be/KdNV285Hsp0</t>
  </si>
  <si>
    <t>Vintage Skies   Roswell  Top Secret (1998)</t>
  </si>
  <si>
    <t>Something happened near the town of Roswell. This event came to be known as the Roswell incident. The town has since become synonymous with flying saucers crashes, alien visitation, government cover up, or what many say, a jump to conclusions and a gross distortion of facts.
Help Somewhere in the Skies with a THANKS donation above.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</si>
  <si>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KdNV285Hsp0</t>
  </si>
  <si>
    <t>2021 08 01</t>
  </si>
  <si>
    <t>https://youtu.be/Z9DEnvf348E</t>
  </si>
  <si>
    <t>Somewhere in the Skies   On the Trail of UFOs  Dark Sky</t>
  </si>
  <si>
    <t>#WestVirginia #MenInBlack #UAP 
On episode 224 of SOMEWHERE IN THE SKIES, Ryan is joined once again by Seth Breedlove of Small Town Monsters and Shannon LeGro of Into the Fray to discuss their latest film, On the Trail of UFOs: Dark Sky. The film picks up where last year’s web series, On the Trail of UFOs, left off. This time, Breedlove and LeGro head to West Virginia to look at the state’s long history of strange objects in the sky, including local UFO sightings, the famous Flatwoods Monster encounter, the terrifyingly bizarre lore of Indrid Cold and the mysteries behind the Men in Black. They also tease some of the adventures they had in the mountains and caves of West Virginia, and what comes next as they continue their relentless search for answers on the trail of UFOs. 
On the Trail of UFOs: Dark Sky is available August 3rd on all streaming platforms. To learn more, visit: https://www.smalltownmonsters.com/shop 
Find all of Shannon LeGro's work at: https://intothefrayradio.com/ 
25% off all Black Triangle Coffee orders with code: DARKSKY at checkout: http://www.blacktrianglecoffee.com
Support Somewhere in the Skies with a SUPERCHAT or APPLAUSE donation. Your support truly helps the show continue and grow! 
Patreon: http://www.patreon.com/somewhereskies
Website: http://www.somewhereintheskies.com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</si>
  <si>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Z9DEnvf348E</t>
  </si>
  <si>
    <t>2021 07 29</t>
  </si>
  <si>
    <t>https://youtu.be/6h9fdA-JXqA</t>
  </si>
  <si>
    <t>Vintage Skies   James E. McDonald on ABC Television (1967)</t>
  </si>
  <si>
    <t>#Australia #JamesMcDonald #UFOlogist 
Interview of James E McDonald on Australian Broadcasting Corporation (ABC) television program, This Day Tonight (TDT), hosted by Bill Peach and filmed in Melbourne, Australia.
James Edward McDonald (7 May 1920 to 13 June 1971) was a Senior Physicist of Atmospheric Physics and a Professor of Meteorology at the University of Arizona (USA).  He was also a pre-eminent American UFO researcher during the 1960s and continued his research up to his tragic death, due to suicide, in 1971.
McDonald’s visit was hosted in Australia, by the Victorian Flying Saucer Research Society (VFSRS), that was based in Melbourne.  In the following year, 1968, VFSRS was renamed the Victorian UFO Research Society (VUFORS).  McDonald had been in Australia, investigating UFO reports, from the 24 June 1967 to the 10 July 1967.
Help Somewhere in the Skies with a THANK YOU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Compliance
This recording had been provided by request and curtesy of the Australian Broadcasting Commission (ABC) archives and has not been edited.  The interview is provided for fair dealing and fair use, such as for historical and research purposes.  This video cannot be used for any commercial or payment for view purpose without the permission of the ABC, see the caption shown in the introduction.  Any reference or use should cite the Australian Broadcasting Corporation (ABC), This Day Tonight program, as the source.  This television broadcast is now part of the public domain and therefore unrestricted, since it was broadcast on the 4 July 1967.  The Australian Copyright Act 1968 (Cth) commenced on 1 May 1969 and therefore Australian broadcasts were not protected by copyright until after this date.  The preceding Australian Copyright Act 1912 (Cth) had no requirements for broadcast subject matter.  This broadcast is also unrestricted in accordance with the current Australian Copyright Act 1968 (Cth), section 95(1), including Part VII (The Crown).</t>
  </si>
  <si>
    <t>6h9fdA-JXqA</t>
  </si>
  <si>
    <t>2021 07 25</t>
  </si>
  <si>
    <t>https://youtu.be/4JbR9jZyK70</t>
  </si>
  <si>
    <t>Somewhere in the Skies   In Plain Sight with Ross Coulthart</t>
  </si>
  <si>
    <t>#Australia #UAP #ThePhenomenon 
On episode 223 of SOMEWHERE IN THE SKIES, Ryan is joined by award-winning investigative journalist and best-selling author, Ross Coulthart. With an explosive new documentary that released in Australia on 7News Spotlight all about UFOs, and an upcoming book in the same vein, Coulthart walks us through some of the extraordinary information he's uncovered concerning both the United States and Australia's handling of the UFO situation. Coulthart shares several stories from his documentary and upcoming book, In Plain Sight, and also reveals some of the incredible interviews he's conducted, including a stunning admission by former Director of Science and Technology Development for the Navy, Nat Kobitz, who claims to have been read into a program to retrieve crashed UFOs and back-engineering them. Coulthart also discusses the many challenges within mainstream news to cover the UFO topic with the credibility and diligence it truly deserves. It's a jam-packed interview with one of the leading journalists covering the UFO/UAP topic today.
Pre-order In Plain Sight at: https://amzn.to/3hUryG8 
Follow Ross Coulthart on Twitter: https://twitter.com/rosscoulthart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</si>
  <si>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4JbR9jZyK70</t>
  </si>
  <si>
    <t>2021 07 19</t>
  </si>
  <si>
    <t>https://youtu.be/t0Zm29ivriE</t>
  </si>
  <si>
    <t>Somewhere in the Skies   Six Degrees of General McCasland</t>
  </si>
  <si>
    <t>#Blink182 #TomDeLonge #UAP
On episode 222 of SOMEWHERE IN THE SKIES, Ryan is joined by Tim McMillan of The Debrief, Zac Cichy of the Project Human podcast, and Britt of the Inference YouTube channel for a very special panel discussion on the enigmatic General McCasland. In 2015, Tom DeLonge, co-founder of Blink 182, walked away from mega-stardom to pursue a subject he was just as passionate about as his music; UFOs. DeLonge would go on to have a series of secret meetings with high-level government insiders, including a very accomplished Air Force General, who appeared to share his belief in the importance of disclosure. This led DeLonge to form To The Stars Academy of Arts and Science in 2017. The organization included an elite team of former government and defense contractor insiders who would work behind-the-scenes to socialize the topic and persuade the government to reveal what it knows about UFOs. But just exactly who was this mysterious general who seemingly brought DeLonge's team together, and what might it say about where we've been and where we may be heading when it comes to UFOs in 2021?
Follow Tim McMillan on Twitter at: https://twitter.com/LtTimMcMillan
Follow Zac Cichy on Twitter at: https://twitter.com/zcichy
Follow Britt on Twitter at: https://twitter.com/inf3rence
Support Somewhere in the Skies with a SUPER THANKS donation!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</si>
  <si>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t0Zm29ivriE</t>
  </si>
  <si>
    <t>2021 07 16</t>
  </si>
  <si>
    <t>https://youtu.be/bxUlVTOnMwI</t>
  </si>
  <si>
    <t>Vintage Skies   The M.I.T. UFO Abduction Roundtable (1992)</t>
  </si>
  <si>
    <t>#MIT #AlienAbduction #UFOs 
The following roundtable includes Thomas Bullard, John Carpenter, David Gottlieb, Richard Hall, Bud Hopkins, David Jacobs, and David Prichard. In June of 1992, an extraordinary meeting took place at the Massachusetts Institute of Technology in Cambridge, MA concerning the UFO abduction phenomenon. This conference attracted mental health practitioners, UFO investigators, and abduction witnesses from throughout North America and around the world, including noted author C. D. B. Bryan who wrote an account of it in his 1995 "Book Close Encounters of the Fourth Kind." Following the conference, this group of investigators and therapists gathered together for a provocative discussion of UFO abductions.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</si>
  <si>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bxUlVTOnMwI</t>
  </si>
  <si>
    <t>2021 07 14</t>
  </si>
  <si>
    <t>https://youtu.be/b6gzVb-cow0</t>
  </si>
  <si>
    <t>Vintage Skies   The Pascagoula UFO Encounter (CTV 1975)</t>
  </si>
  <si>
    <t>#AlienAbduction #UFOs #Pascagoula 
In 1973, Charles Hickson and Calvin Parker claimed they were abducted by aliens while fishing near Pascagoula, Mississippi. It has become one of the most famous and bizarre close encounter cases in UFO history. In this CTV interview with Charles Hickson, he describes what happened that day. This interview is from the CTV News Archive.
Support Vintage Skies with an APPLAUSE donation above.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</si>
  <si>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b6gzVb-cow0</t>
  </si>
  <si>
    <t>2021 07 11</t>
  </si>
  <si>
    <t>https://youtu.be/ekoScC6ePw8</t>
  </si>
  <si>
    <t>Somewhere in the Skies   UFOs 2021  Part 3</t>
  </si>
  <si>
    <t>#Politics #Science #UFOs 
On episode 221 of SOMEWHERE IN THE SKIES, Ryan is joined by political analyst, co-host of the Fault Lines podcast, and creator of the Progressive Soap Box YouTube channel, Jamarl Thomas. With Capitol Hill, the Pentagon, and mainstream media involved with the UFO/UAP topic like never before, will this be yet another empty promise from the U.S. Government and their handling of UFOs? Or could this be a paradigm shift we've waited decades for? Thomas gives us his thoughts on where we were, are, and where we may be heading as we continue to navigate our way through UFOs in 2021.
Support Somewhere in the Skies with a SUPERCHAT or APPLAUSE donation. Your support truly helps the show continue and grow!
Subscribe to the Jamarl Thomas YouTube Channel: https://bit.ly/3e4wxC2
Subscribe to Fault Lines:  https://bit.ly/3dxhnVs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</si>
  <si>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ekoScC6ePw8</t>
  </si>
  <si>
    <t>2021 07 07</t>
  </si>
  <si>
    <t>https://youtu.be/rKI5S1i-EUw</t>
  </si>
  <si>
    <t>Vintage Skies    The Warminster Thing  (1990)</t>
  </si>
  <si>
    <t>#Warminster #SomewhereintheSkies #UFOs
The mystery began as unusual sounds on the morning of Christmas 1964 and continued as a UFO flap until 1977. The locals called the unusual lights and sounds central to the mystery "the Thing". The memory of that mystery remained in the background of ufology throughout the years, even while other events took centre stage. So what happened during the crazy, exciting years of the Warminster mystery?
Please considering supporting Somewhere in the Skies with an APPLAUSE donation above!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Disclaimer: Fair use is a legal doctrine that promotes freedom of expression by permitting the unlicensed use of copyright-protected works in certain circumstances.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</si>
  <si>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rKI5S1i-EUw</t>
  </si>
  <si>
    <t>2021 07 05</t>
  </si>
  <si>
    <t>https://youtu.be/52QAYMPoi30</t>
  </si>
  <si>
    <t>Somewhere in the Skies   A Conversation with Witnesses  Military UFO UAP Encounters</t>
  </si>
  <si>
    <t>#Military #UAP #UFO
On episode 220 of SOMEWHERE IN THE SKIES, we are welcomed by a very special panel of former Navy servicemen to discuss their involvement in the now-famous "Tic Tac" event off the West Coast in 2004 and the "Gimbal" and "Go Fast" events off the East Coast in 2015. Gary Voorhis and Jason Turner describe the dramatic string of events that would ultimately lead to fighter jets being scrambled to intercept the mysterious, oblong-shaped object we've seen in the official Navy video released by the Department of Defense. Then, Matthew Roberts discusses the atmosphere on the USS Theodore Roosevelt when the other two DoD-released videos were filmed and how it was handled in real-time. More importantly, we discuss the impact these events have had on these men during and after, and how it has ultimately led to all three of them continuing to search for answers both in the skies, and from within. 
My special thanks to Gary Voorhis, Jason Turner, and Matthew Roberts for their service to the United States, and for their personal candor in this special panel discussion. Also my special thanks to the Contact in the Desert virtual event for organizing this original panel discussion.
* Please consider helping Somewhere in the Skies by leaving an APPLAUSE donation. Your support is very much appreciated! 
Find out more about UAPx at: http://uapexpedition.org/
Read Mathew Roberts' book, 'Initiated' at: https://amzn.to/3dwnMAp
Website: http://www.somewhereintheskies.com
Buy the official Somewhere in the Skies coffee: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</si>
  <si>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52QAYMPoi30</t>
  </si>
  <si>
    <t>2021 06 27</t>
  </si>
  <si>
    <t>https://youtu.be/XvPHMMFLavg</t>
  </si>
  <si>
    <t>Somewhere in the Skies   Confessions of a Spooky Agent</t>
  </si>
  <si>
    <t>#FBI #UAP #Confessions 
On episode 219 of SOMEWHERE IN THE SKIES, we welcome Walter Bosley for the very first time. Ryan met Bosley in 2018 while both were speaking at a conference in Halifax, Nova Scotia. What Ryan didn't know was that Bosley was a certified spook! In this epic conversation, Bosley navigates us through his complex work in counterintelligence with the FBI and his work as a Special Agent in counterterrorism with the Office of Special Investigations with the U.S. Air Force. Bosley also shares the alternate thread of personal investigations he embarked on throughout his life in looking in to UFOs, the paranormal, and the occult. With a cryptic mentor leading him both through the black budget world and the world of the unexplained, Bosley began to realize, that the deeper you go into the intelligence apparatus, the stranger it truly gets.
Bosley also gives his personal thoughts on former AFOSI agent, Richard Doty and U.S. Army Counterintelligence special agent, Luis Elizondo, the former director of the Advanced Aerospace Threat Identification Program (A.T.T.I.P). He also shares a dramatic UFO sighting he had recently, and then answers listener questions. Buckle up for a conversation unlike any we've ever had. These are the cosmic confessions of a spooky special agent!
Subscribe to the Walter Bosley Channel at: https://bit.ly/3wVl7I1
Stream Bosley's presentation, workshop, and panel at Contact in the Desert: https://bit.ly/2TVxRQk
*APPLAUSE is open! Help the show with a one-time contribution! 
Buy the official Somewhere in the Skies coffee! : https://bit.ly/3mIAq2o
Patreon: http://www.patreon.com/somewhereskies
Website: http://www.somewhereintheskies.com
Somewhere in the Skies Subreddit: http://www.reddit.com/r/SomewhereSkiesPod/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</si>
  <si>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XvPHMMFLavg</t>
  </si>
  <si>
    <t>https://youtu.be/tJLLmyIbr2M</t>
  </si>
  <si>
    <t>Somewhere in the Skies   YOUR Thoughts on the Pentagon UFO Report!</t>
  </si>
  <si>
    <t>#UAP #UFOReport #SomewhereintheSkies
Welcome to a special bonus episode of SOMEWHERE IN THE SKIES. Well... it's here! The unclassified UFO report for the public released on June 25th... the very mixed reviews! The report, totalling a mere nine pages, encompasses 144 observations - mostly from U.S. Navy personnel - of what the government officially calls "unidentified aerial phenomenon," or UAP, dating back to 2004. Labeled a preliminary assessment, it was compiled by the Office of the Director of National Intelligence in conjunction with a Navy-led task force created by the Pentagon last year. Was it what you expected? Was it a huge letdown? I sent out a call to YOU, the listeners, to give me your thoughts on the report and you did not disappoint. My special thanks to everyone who voiced their thoughts on the report and what comes next!
Here is the Official Pentagon UFO Report: https://bit.ly/3hpzWwb
Here is the official press statement by Pentagon Press Secretary, John Kirby: https://bit.ly/3h8QcBn
Support Somewhere in the Skies with a one-time contribution: https://supporter.acast.com/somewhere-in-the-skies
Patreon: http://www.patreon.com/somewhereskies
Website: http://www.somewhereintheskies.com
Somewhere in the Skies Subreddit: http://www.reddit.com/r/SomewhereSkiesPod/
Buy the official Somewhere in the Skies coffee! : https://bit.ly/3mIAq2o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</si>
  <si>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tJLLmyIbr2M</t>
  </si>
  <si>
    <t>2021 06 20</t>
  </si>
  <si>
    <t>https://youtu.be/OAEVhaMkUpc</t>
  </si>
  <si>
    <t>Somewhere in the Skies   UFOs 2021  Part 2</t>
  </si>
  <si>
    <t>#TheDebrief #SomewhereintheSkies #UFOs 
On episode 218 of SOMEWHERE IN THE SKIES, we return to UFOs in 2021 with Youtuber, UFO researcher, and member of The Debrief, Cristina Gomez. Gomez walks us through how she first became interested in the unexplained and her exciting and creative ways of bringing these topics to a whole new generation. She also shares several underwater UFO cases with us from centuries ago and her thoughts on where we may be heading in 2021 with the UAP Task Force report and the government's controversial role in the elusive and mysterious topic of UFOs.
Subscribe to Cristina Gomez's Youtube Channel at: https://bit.ly/35rZtPB
Check out her work at the Debrief: https://thedebrief.org/
Get your tickets for the Virtual Contact in the Desert Conference at: https://contactinthedesert.com/
Support Somewhere in the Skies with a one-time contribution: https://supporter.acast.com/somewhere-in-the-skies
Patreon: http://www.patreon.com/somewhereskies
Website: http://www.somewhereintheskies.com
Somewhere in the Skies Subreddit: http://www.reddit.com/r/SomewhereSkiesPod/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</si>
  <si>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OAEVhaMkUpc</t>
  </si>
  <si>
    <t>2021 06 17</t>
  </si>
  <si>
    <t>https://youtu.be/m1t8dzYeBFk</t>
  </si>
  <si>
    <t>Military UFO Encounters Panel Discussion Teaser (Contact in the Desert)</t>
  </si>
  <si>
    <t>#ContactintheDesert #NAVY #UFOs
This is a teaser for an upcoming panel discussion Ryan hosted that will premiere at the Virtual Contact in the Desert Conference, which takes place June 25th-28th. Joining Ryan is Gary Voorhis and Jason Turner, witnesses to the 2004 Nimitz UFO event, and Matthew Roberts, who was stationed on the USS Theodore Roosevelt during the Gimbal and Go Fast events. In this clip, Gary talks about the possibility that the "Tic Tac" UFOs may have not have just been tracked on radar from the sky, but underwater as well. 
For tickets, visit: http://www.contactinthedesert.com</t>
  </si>
  <si>
    <t>m1t8dzYeBFk</t>
  </si>
  <si>
    <t>2021 06 16</t>
  </si>
  <si>
    <t>https://youtu.be/Xu1x3rIVm-A</t>
  </si>
  <si>
    <t>Mick West (Noted Skeptic) Experiences Poltergeist During Livestream!</t>
  </si>
  <si>
    <t>#MickWest #Poltergeist #TicTacUFO
This is for comedy purposes ONLY! While I don't agree with a lot of what noted skeptic, Mick West, has to say on many UFO incidents and videos, he's a good sport and always civil in his skeptical discussions. I hope he finds this as enjoyable as it was making it!
Check out Mick West's YouTube Channel at: https://www.youtube.com/c/mickwest
Support us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</si>
  <si>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Xu1x3rIVm-A</t>
  </si>
  <si>
    <t>2021 06 09</t>
  </si>
  <si>
    <t>https://youtu.be/y_X93PymeCg</t>
  </si>
  <si>
    <t>7NEWS Australia- Ryan Sprague on the Pentagon UAP Task Force and Australian UFO Cases</t>
  </si>
  <si>
    <t>#7NEWS #Australia #UFOs 
In late 2020, Ryan was interviewed by Angela Cox of 7NEWS Australia to discuss the UAP Task Force, the UFO phenomenon in general, and Ryan shares several well-documented Australian UFO cases.
Support with a THANKS button above!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</si>
  <si>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y_X93PymeCg</t>
  </si>
  <si>
    <t>https://youtu.be/erWsw10JLOg</t>
  </si>
  <si>
    <t>UFOs &amp; National Security with Luis Elizondo - Washington Post</t>
  </si>
  <si>
    <t>#Washington #UAP #UFOs
Recently, former AATIP director, Luis Elizondo, sat down with Jacqueline Alemany of the Washington Post to discuss the Pentagon UAP Task Force, the upcoming UAPTF report, and much more about UAP/UFO phenomenon.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</si>
  <si>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erWsw10JLOg</t>
  </si>
  <si>
    <t>2021 06 08</t>
  </si>
  <si>
    <t>https://youtu.be/PFuIjzD3EP0</t>
  </si>
  <si>
    <t>Pentagon Press Secretary Answers Questions About Alien Bodies</t>
  </si>
  <si>
    <t>#Aliens #Pentagon #UAPs
On June 4th, Pentagon Press Secretary, John Kirby, was asked if the U.S. Government was in possession of alien bodies. These were his answers.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</si>
  <si>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PFuIjzD3EP0</t>
  </si>
  <si>
    <t>2021 06 07</t>
  </si>
  <si>
    <t>https://youtu.be/LMUplldQmcI</t>
  </si>
  <si>
    <t>Somewhere in the Skies    Witness Accounts  Volume Sixteen</t>
  </si>
  <si>
    <t>#SomewhereintheSkies #UFOWitness #UFOs 
On episode 216 of SOMEWHERE IN THE SKIES, we are transported once again in to the eyes, hearts, and minds of those who have experienced those mysteries that lay somewhere in the skies. From black triangles flying slowly and silently over the skies of the U.S. and the U.K. to a mass UFO sighting by an entire group of teenagers in a juvenile detention center. We also hear from the youngest voice to ever appear on the podcast, Eva, 11 years old, and a dramatic encounter she had with her father of what could only be described as a "Tic Tac" UFO. It's another powerful volume of Witness Accounts that spans continents, generations, and perhaps, even worlds.
Thank you to all who contributed their stories to this volume of Witness Accounts. If you've has a personal UFO sighting, encounter, or story you'd like to share, please email: ryan.sprague51@gmail.com to discuss further.
Ryan will be giving a lecture and hosting a panel at the Virtual Contact in the Desert event June 25th-28th. To learn more and to attend virtually, visit: https://contactinthedesert.com/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</si>
  <si>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LMUplldQmcI</t>
  </si>
  <si>
    <t>2021 06 06</t>
  </si>
  <si>
    <t>https://youtu.be/ecA_ArZTYDY</t>
  </si>
  <si>
    <t>CNN - NASA To Seriously Investigate UFOs</t>
  </si>
  <si>
    <t>#NASA #UFOs #CNN
NASA Administrator Bill Nelson tells CNN's Rachel Crane that he has began an investigation into recent UFO sightings. Nelson is setting up an effort to further study unidentified flying objects within his first month in office. 
To learn more, visit: https://www.cnn.com/2021/06/04/tech/ufos-nasa-study-scn/index.html
Support with a one-time contribution: https://supporter.acast.com/somewhere-in-the-skies
Patreon: http://www.patreon.com/somewhereskies
Website: http://www.somewhereintheskies.com
Somewhere in the Skies Subreddit: http://www.reddit.com/r/SomewhereSkiesPod/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</si>
  <si>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ecA_ArZTYDY</t>
  </si>
  <si>
    <t>2021 06 05</t>
  </si>
  <si>
    <t>https://youtu.be/13kzQPUd4XY</t>
  </si>
  <si>
    <t>CNN - Luis Elizondo on Why UAP is Not Russian or Chinese Technology</t>
  </si>
  <si>
    <t>#CNN #UFOs #China
Luis Elizondo, former head of the Pentagon UFO Program, details why he doesn't believe that UAP incursions in the U.S. are neither American black projects nor foreign technology. This all leads up to the pending UAP Task Force report unofficially due by June 25th to Congress and the public.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</si>
  <si>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13kzQPUd4XY</t>
  </si>
  <si>
    <t>https://youtu.be/KNL58fln7Pk</t>
  </si>
  <si>
    <t>CNN Interviews Robert Powell of the SCU  UAP Report Does Not Rule Out Aliens</t>
  </si>
  <si>
    <t>#CNN #UFOs #Aliens
SCU Executive Board Member, Robert Powell, commenting on the recent NYT article about the upcoming DoD report on UAPs.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</si>
  <si>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KNL58fln7Pk</t>
  </si>
  <si>
    <t>2021 06 02</t>
  </si>
  <si>
    <t>https://youtu.be/R5dY0oMySV0</t>
  </si>
  <si>
    <t>Pentagon Press Secretary Answers 3 UAPTF Report Questions at Briefing (June 1st, 2021)</t>
  </si>
  <si>
    <t>At a Pentagon Press Briefing on June 1st, John F Kirby is asked three questions regarding the upcoming UAPTF report. These were his answers.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</si>
  <si>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R5dY0oMySV0</t>
  </si>
  <si>
    <t>2021 05 31</t>
  </si>
  <si>
    <t>https://youtu.be/tbGbLLnR3X0</t>
  </si>
  <si>
    <t>Somewhere in the Skies    The Future Freaks Me Out</t>
  </si>
  <si>
    <t>On episode 215 of SOMEWHERE IN THE SKIES, we are joined by author and journalist, Mike Damante to discuss all the latest UFO news and a controversial new article he published about a witness of the 1980 Rendlesham Forest Incident who appeared to have vanished during the event. Then Damante talks all about his new coffee-table book, Hey Suburbia: A Guide to the Emo/Pop Punk Rise, which chronicles Damante's in-depth reporting on this often overlooked era of music and the bands that blazed its trails. 
Pre-order "Hey Suburbia" at: https://amzn.to/3uDxGWJ
Visit Mike Damante at: https://www.punkrockandufos.com/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</si>
  <si>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tbGbLLnR3X0</t>
  </si>
  <si>
    <t>2021 05 26</t>
  </si>
  <si>
    <t>https://youtu.be/kOD7bB7V8KQ</t>
  </si>
  <si>
    <t>White House Briefing - The UFO UAP Report (May 25th, 2021)</t>
  </si>
  <si>
    <t>During a White House Press Briefing on 5/25/21, Press Secretary, Jen Psaki, fielded several questions about the upcoming UAP Report due to Congress on June 25th. It appeared that her answers were rehearsed and that she was prepared for this line of questions. Either way, UAPs made it into the White House Press Room, and as stated, "The President supports putting together the report."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</si>
  <si>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kOD7bB7V8KQ</t>
  </si>
  <si>
    <t>2021 05 23</t>
  </si>
  <si>
    <t>https://youtu.be/JhykLV56eh8</t>
  </si>
  <si>
    <t>Somewhere in the Skies    The Scientific Search for Unidentified Aerial Phenomena</t>
  </si>
  <si>
    <t>#SkyHub #Science #AI 
On episode 214 of SOMEWHERE IN THE SKIES we are joined by Dr. Christopher Cogswell to discuss the latest Pentagon-confirmed UFO videos, and then we go in-depth on his work with the revolutionary UAP tracking technology, Sky Hub. Cogswell then answers your listener questions.
Sky Hub has a specific mission: To connect a network of civilian-owned sensor arrays, use machine learning to catalogue anomalous events, and share this data with researchers. This is done by applying state-of-the-art technology and software to remotely monitor the skies, apply artificial intelligence, and store anomalous phenomena in to the cloud using open-source data distribution to discover aggregate trends.
Learn more about Sky Hub at: https://skyhub.org/
Subscribe and learn more about the Mad Scientist podcast at: https://www.themadscientistpodcast.com/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</si>
  <si>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JhykLV56eh8</t>
  </si>
  <si>
    <t>https://youtu.be/cawAuqedA-s</t>
  </si>
  <si>
    <t>Why UFO Disclosures are not a Pentagon Ploy for More Funding - Saagar Enjeti Reports</t>
  </si>
  <si>
    <t>There has been a lot of thoeries as to why the Pentagon and Navy are suddenly "interested in UFOs" and why they are "disclosing things now", particularly many believing it is to increase both Pentagon and military funding for potential threats to our national security here in the United States. The Hill reporter, Saagar Enjeti explains why this doesn't appear to be the case.
Rising is a weekday morning show with bipartisan hosts that breaks the mold of morning TV by taking viewers inside the halls of Washington power like never before. The show leans into the day's political cycle with cutting edge analysis from DC insiders who can predict what is going to happen. It also sets the day's political agenda by breaking exclusive news with a team of scoop-driven reporters and demanding answers during interviews with the country's most important political newsmakers. 
Follow Saagar Enjeti &amp; Krystal Ball on social media:
Twitter: @esaagar and @krystalball
Instagram: @esaagar and @krystalmball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</si>
  <si>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cawAuqedA-s</t>
  </si>
  <si>
    <t>2021 05 19</t>
  </si>
  <si>
    <t>https://youtu.be/yALuWNgFMag</t>
  </si>
  <si>
    <t>UFOs Going Mainstream - CNN, Fox, NBC, CBS And More!</t>
  </si>
  <si>
    <t>#UFOs #UAP #News 
UFOs have exploded in the news lately, with mainstream coverage like never before. Is this the start of a new paradigm of UFOs being taken seriously both by governments around the world and the mainstream media? Or it this a cycle we've seen before? You be the judge!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 This Non-Monetized video is under Fair Use: Copyright disclaimer under section 107 of the Copyright Act in 1976; Allowance is made for "Fair Use" for purposes such as criticism, comment, news reporting, teaching, scholarship, and research. Fair use is a use permitted by copyright statute that might otherwise be infringing. Non profit, educational, or personal use tips the balance in favor of fair use. All rights and credit go directly to its rightful owners. No copyright infringement is intended.</t>
  </si>
  <si>
    <t>yALuWNgFMag</t>
  </si>
  <si>
    <t>2021 05 10</t>
  </si>
  <si>
    <t>https://youtu.be/_rLAog8ZWao</t>
  </si>
  <si>
    <t>Somewhere in the Skies   Witness Accounts  Volume Fifteen</t>
  </si>
  <si>
    <t>#UFOsighting #Witness #Alien
On episode 212 of SOMEWHERE IN THE SKIES, Ryan steps aside once more to hand the show over to numerous eyewitnesses to tell their own UFO stories. We travel all across the United States, Canada, Australia, and England to hear extraordinary accounts of cigar-shaped craft and black triangles floating silently over witnesses. We also hear of strange orb-like UAP dancing effortlessly throughout the night skies. We then end with a spectacular UFO event witnessed by dozens of people over a cow pasture. This is another powerful volume of Witness Accounts.
If you have a UFO story you'd like to share on an upcoming volume of Witness Accounts, email Ryan directly at: Ryan.Sprague51@gmail.com to discuss further.
Support Somewhere in the Skies with a SUPERCHAT or APPLAUSE donation. Your support truly helps the show continue and grow! 
Patreon: http://www.patreon.com/somewhereskies
Website: http://www.somewhereintheskies.com
Buy the official Somewhere in the Skies coffee! : https://bit.ly/3mIAq2o
Somewhere in the Skies Subreddit: http://www.reddit.com/r/SomewhereSkiesPod/
Official Store: https://bit.ly/2SIYaJ8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</si>
  <si>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_rLAog8ZWao</t>
  </si>
  <si>
    <t>2021 05 03</t>
  </si>
  <si>
    <t>https://youtu.be/G_bzwFptVTQ</t>
  </si>
  <si>
    <t>Somewhere in the Skies   Obscure UFO Cases</t>
  </si>
  <si>
    <t>#SomewhereintheSkies #Aliens #UFOs
On episode 211 of SOMEWHERE IN THE SKIES, we rewind to a classic panel discussion Ryan took part in with a jam-packed group of other podcast hosts. Originally curated and hosted by Rob Kristoffersen of the Our Strange Skies podcast, other panelists included Brent Hand of Hysteria 51, Chris Cogswell of the Mad Scientist podcast, and Jason McClellan of UNKNOWN, The Skinwalker Debrief, and the Old Fashioned UFOs podcast. The guys get together to share some of the most obscure UFO cases they've ever come across, and dissect them in all their strange and mysterious glory.
Our Strange Skies: https://www.ourstrangeskies.com/
Mad Scientist podcast: https://www.themadscientistpodcast.com/
Hysteria 51 podcast: http://hysteria51.com/
Unknown: A UFO podcast: https://rogueplanet.tv/shows/unknown-a-ufo-podcast/
Vote for your favorite Somewhere in the Skies fan art until May 4th: https://pollunit.com/en/polls/somewhereintheskies
Have a UFO story to share? Contact Ryan directly at: ryan.sprague51@gmail.com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</si>
  <si>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G_bzwFptVTQ</t>
  </si>
  <si>
    <t>2021 04 26</t>
  </si>
  <si>
    <t>https://youtu.be/WNtKZADJDjc</t>
  </si>
  <si>
    <t>Somewhere in the Skies   UFOs Gone Mainstream with Chrissy Newton with Chrissy Newton</t>
  </si>
  <si>
    <t>#TheDebrief #Culture #UFOs
On episode 210 of SOMEWHERE IN THE SKIES, we are joined by podcast host, public relations wiz, and producer/director of media at The Debrief, Chrissy Newton. Newton details the dramatic UFO encounter her father had that first got her interested in the subject, how the once fringe topic of UFOs is going mainstream, and what comes next for her Debrief media YouTube series, Rebelliously Curious. Newton then answers listener questions.
Listen to the Alt.Pop.Repeat podcast at: https://altpoprepeat.com/
Follow Chrissy Newton on Twitter at: https://twitter.com/MissVOCAB
Support with a one-time contribution: https://supporter.acast.com/somewhere-in-the-skies
Patreon: http://www.patreon.com/somewhereskies
Website: http://www.somewhereintheskies.com
Somewhere in the Skies Subreddit: www.reddit.com/r/SomewhereSkiesPod/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</si>
  <si>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WNtKZADJDjc</t>
  </si>
  <si>
    <t>2021 04 19</t>
  </si>
  <si>
    <t>https://youtu.be/0rffy3Lwrvw</t>
  </si>
  <si>
    <t>Somewhere in the Skies  Brandon Fugal   The Secret of Skinwalker Ranch</t>
  </si>
  <si>
    <t>#SKINWALKERRANCH #UTAH #HISTORY
On episode 209 of SOMEWHERE IN THE SKIES, we are joined by Skinwalker Ranch owner, Brandon Fugal. 
On the northwestern edge of Utah rests a mysterious ranch in the Uinta Basin. It's known as both a paranormal hotspot and a living laboratory of anomalous phenomena. To many of the indigenous Ute tribe and Navajo in the area, it's been deemed a “cursed land” by a shape-shifting witch known as the Skinwalker. This is how the 512-acre property would eventually become known as Skinwalker Ranch. Original owner, Terry Sherman got so spooked by the happenings that 18 months after moving there with his family, they packed up, sold the ranch and never looked back. It was eventually sold to Las Vegas real estate magnate and UFO enthusiast, Robert Bigelow. After years of studying the ranch with various scientists and researchers, the phenomena seemed to continue in countless ways, even prompting the Defence Intelligence Agency to fund the research through what has since been revealed as a subset of AATIP, the once-secret Pentagon UFO program. With very little repeatable evidence to show for it, Bigelow eventually handed the ranch off to another real estate mogul by the name of Brandon Fugal. Fugal, curious but very skeptical, tightened up security, hired a team of researchers to study the anomalies, and helped launch the History Channel television series, "The Secret of Skinwalker Ranch", to document the team's findings. After a highly successful first season, the team returns May 4th on the History Channel for the Season 2 premiere. Today, Fugal joins us to talk all about what led him to purchase the ranch, some of the compelling evidence he and the team have uncovered, and what turned him from a skeptic to a believer in the blink of an eye.
The Secret of Skinwalker Ranch premieres Tuesday, May 4th at 10/9 central on The History Channel. To learn more, visit: https://bit.ly/3uZzWIq 
Follow Brandon Fugal on Twitter: https://twitter.com/BrandonFugal
ENTER the official Somewhere in the Skies podcast Fan Art Contest! Winner will have their design in our official store and earn commission on every order of their design! To learn more, watch the following video: https://bit.ly/2QrNBJ8 (Deadline for submissions is April 30th)
Somewhere in the Skies Subreddit: http://www.reddit.com/r/SomewhereSkiesPod/
Support with a one-time contribution: https://supporter.acast.com/somewhere-in-the-skies
Patreon: http://www.patreon.com/somewhereskies
Website: http://www.somewhereintheskies.com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Copyright Disclaimer: Under Section 107 of the Copyright Act 1976, allowance is made for "fair use" for purposes such as criticism, comment, news reporting, teaching, scholarship and research. Fair use is a use permitted by copyright statute that might otherwise be infringing. Non-profit, educational or personal use tips the balance in favor of fair use.</t>
  </si>
  <si>
    <t>0rffy3Lwrvw</t>
  </si>
  <si>
    <t>2021 04 12</t>
  </si>
  <si>
    <t>https://youtu.be/44RCqnEMl54</t>
  </si>
  <si>
    <t>Somewhere in the Skies   Mysteries of Puerto Rico</t>
  </si>
  <si>
    <t>#PuertoRico #Mysteries #Unexplained
On episode 208 of SOMEWHERE IN THE SKIES, we take a trip to the island of Puerto Rico. There are areas throughout the world that are known for UFOs, ghosts, strange creatures, or paranormal events. But on the Caribbean island of Puerto Rico, its small towns, cities, and forests harbor all of these, and beyond.  With a rich history and cultural diversity unlike any other, Puerto Rico takes pride in its legends and mysteries. From unexplained disappearances in El Yunque Rainforest to tales of lost spirits, lost civilizations, strange creatures, and dramatic UFO events in the skies and in the waters surrounding the island. Puerto Rico native, Yami Gonzalez, takes us on a journey through her family's local stories. Then, paranormal investigator and star of Ghost Hunters International, Susan Slaughter, walks us through her terrifying experiences investigating El Morro Fortress and the Teatro Tapia on the island. Cristina Hernadez of the Espooky Tales podcast also shares terrifying tales from the Puente de las Calabazas bridge. UFO researcher, Jorge Martin recalls fighter jet pursuits of triangular UFOs, crashes of unknown craft, and a possible extraterrestrial connection with the legendary Chupacabra. Lastly, could the recent discovery of unexplained stone carvings change the entire history of the indigenous Taíno people of Puerto Rico? This is only a portion of what's uncovered in this very special episode of Somewhere in the Skies, highlighting a very special place not only in the Caribbean or United States, but the entire world. These are the many mysteries of Puerto Rico.
Follow Susan Slaughter on Twitter: https://twitter.com/slaughter_susan
Follow ESpooky Tales Podcast on Twitter: https://twitter.com/EspookyTales
Follow Cryptid Chat Podcast on Instagram: https://www.instagram.com/cryptidchatgirl/
Learn how you can help support Puerto Rico from natural disasters and Covid-19: http://www.togetherpuertorico.com
This episode was researched and co-written by Jane Palomera Moore. Follow on Twitter: https://twitter.com/janepalomas
Special thanks to: Mayda Belen whose incredible voice you heard singing the Puerto Rico National Anthem. Thanks also to Seahaven Maritime Academy, The New York Times, DiscoverPuertoRico.com, New Insights TV, The Cryptid Chat Podcast, and the Espooky Tales Podcast. Special thanks to Jorge Martin, Yami Gonzalez, Cristina Hernandez, Susan Slaughter, Nick Redfern, Susan Parry and Andrew Sanford.
LAST CHANCE for discounts on the official Somewhere in the Skies coffee roast! Use promo code: SITSpod for 15% off your order: http://www.blacktrianglecoffee.com
Support with a one-time contribution: https://supporter.acast.com/somewhere-in-the-skies
Patreon: http://www.patreon.com/somewhereskies
Website: http://www.somewhereintheskies.com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</si>
  <si>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44RCqnEMl54</t>
  </si>
  <si>
    <t>2021 04 05</t>
  </si>
  <si>
    <t>https://youtu.be/Apa4FAPjcSw</t>
  </si>
  <si>
    <t>The  Guardian  UFO Video</t>
  </si>
  <si>
    <t>The Carp, Ontario UFO case is one of the most controversial in Canadian history. For some, the mysterious communications, including a VHS tape and supposedly declassified documents from an individual identifying only as “Guardian”, are incontrovertible proof that UFOs exist. For others, they’re just part of an elaborately staged hoax, impressive only for the work and creativity behind it. Either way, the video went on to be debated for over 30 years. It remains one of the greatest mysteries or hoaxes in UFO history. You decide.
Learn more about the "Guardian" UFO Incident at: https://www.youtube.com/watch?v=b2T65ZvMXtE&amp;t=2917s
Support with a one-time contribution: https://supporter.acast.com/somewhere-in-the-skies
Patreon: http://www.patreon.com/somewhereskies
Website: http://www.somewhereintheskies.com
Official Store: https://www.teepublic.com/stores/somewhere-in-the-skies?ref_id=6702 
Order Ryan's Book in paperback, ebook, or audiobook here: https://amzn.to/3dEBEHQ
Twitter: https://twitter.com/SomewhereSkies
Instagram: https://www.instagram.com/somewhereskiespod/
Watch Mysteries Decoded for free at http://www.CWseed.com</t>
  </si>
  <si>
    <t>Apa4FAPjcSw</t>
  </si>
  <si>
    <t>https://youtu.be/b2T65ZvMXtE</t>
  </si>
  <si>
    <t>Somewhere in the Skies   The Guardian UFO Incident</t>
  </si>
  <si>
    <t>#Canada #CBC #UFOs 
On episode 207 of SOMEWHERE IN THE SKIES, Ryan is joined by author and UFO researcher, Ian Rogers. Rogers was prominently featured in a new CBC documentary, 'UFO Town'. 
The Carp, Ontario UFO case is one of the most controversial in Canadian history. For some, the mysterious communications — including a VHS tape and supposedly declassified documents from an individual identifying only as “Guardian” — are incontrovertible proof that UFOs exist. For others, they’re just part of an elaborately staged hoax, impressive only for the work and creativity behind it. Three separate U.S. network television shows featured the case and investigators from both sides of the border arrived to investigate. One of those investigators was 16-year-old Ian Rogers. In 1994, Rogers borrowed his mother’s car and drove to Carp to attempt to solve the mystery. In the summer of 2020, Rogers returned to the area to revisit the case and, in searching for the truth about Guardian, discovered something startling: credible people in the region have had the strangest of encounters independent of the Guardian sighting. 'UFO Town' is a documentary about our collective fascination with the UFO phenomenon and our want to believe. Rogers runs us through his entire experience with the case, where it stands today, and how this strange event shaped his life. 
In Canada, stream 'UFO Town' for free at: https://gem.cbc.ca/ 
Visit Ian Rogers at: http://www.ian-rogers.com/ 
"Guardian" UFO Video: https://www.youtube.com/watch?v=Apa4FAPjcSw
The Fan Art Design contest is now open! Submit your Fan Art to be included in the Somewhere in the Skies store. Deadline is April 30th. To learn more, reach out to Ryan at: ryan.sprague51@gmail.com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</si>
  <si>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b2T65ZvMXtE</t>
  </si>
  <si>
    <t>2021 04 01</t>
  </si>
  <si>
    <t>https://youtu.be/glfjODjSFgo</t>
  </si>
  <si>
    <t>Fan Art CONTEST!</t>
  </si>
  <si>
    <t>#FanArt #SomewhereintheSkies #Contest
Are you an artist, graphic designer, or just looking for an opportunity to stretch your right brain? Somewhere in the Skies has partnered with our merchandising company, TeePublic.com, for the Ultimate Somewhere in the Skies Fan Art contest! 
Running from April 1st to April 30th, we'll be taking submissions for your design to be featured in the Somewhere in the Skies store. That's right. Your art will be ON SALE in our official Tee Public store and available in all different items, from t-shirts, sweatshirts, and tank tops to stickers, buttons, mugs, and everything in between! 
You'll also receive half the commission on every order of your design and receive a gift box of items with your design, compliments of TeePublic. There is literally no limitations on how you choose to design. The only rule is that it must say 'Somewhere in the Skies with Ryan Sprague' somewhere in the design. The Top 3 designs as voted by Tee Public and myself will then be presented for a public vote on May 1st on the Somewhere in the Skies Twitter Account and the Somewhere in the Skies Facebook group, where you can cast your vote for the winner. 2nd and 3rd Place winners will
receive a special gift from me as well.
To enter, submit your High Resolution Design as an attachment to: ryan.sprague51@gmail.com – Again, submissions must be received no later than 11:59pm EST on April 30th. I'm really looking forward to seeing your artistic abilities and interpretations on what the show represents to you. And I can't wait to have your exclusive design in the official Somewhere in the Skies store. For questions, don't be afraid to reach out on Twitter, Facebook, by using the email: ryan.sprague51@gmail.com – Thank you for your support. And now... get designing!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t>
  </si>
  <si>
    <t>glfjODjSFgo</t>
  </si>
  <si>
    <t>2021 03 29</t>
  </si>
  <si>
    <t>https://youtu.be/LrrBymXxHf0</t>
  </si>
  <si>
    <t>Somewhere in the Skies  Alien Abductions and the Lizard Man of Scape Ore Swamp</t>
  </si>
  <si>
    <t>#AlienAbduction #LizardMan #Roundtable 
On episode 206 of SOMEWHERE IN THE SKIES, Ryan joins a group of podcast hosts and researchers for a roundtable of epic proportions. Derek Hayes of the Monsters Among Us podcast and Shannon LeGro of Into the Fray Radio invited a group of panelists to discuss the controversial topic of alien abductions. Then, noted cryptid hunter, Lyle Blackburn educates the group on the slithery cryptid known as the Lizard Man of Scape Ore Swamp. Panelists featured: Micah Hanks of the Micah Hanks Program and The Seven Ages Audio Journal, Rob Morphy of the Cryptonaut Podcast, Lyle Blackburn - Bigfoot and cryptid researcher, Shannon LeGro of Into the Fray Radio, and Derek Hayes of the Monsters Among Us Podcast.
Monsters Among Us : http://www.monstersamonguspodcast.com/​
Into the Fray Radio: https://intothefrayradio.com/​
Micah Hanks Program: https://micahhanks.com/podcast/​
Cryptonaut Podcast: https://cryptonautpodcast.com/​
Lyle Blackburn: http://www.lyleblackburn.com/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</si>
  <si>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LrrBymXxHf0</t>
  </si>
  <si>
    <t>2021 03 27</t>
  </si>
  <si>
    <t>https://youtu.be/09HEx6kKTJA</t>
  </si>
  <si>
    <t>Vintage Skies   'UFO Cover Up Live!' (1988)</t>
  </si>
  <si>
    <t>#SomewhereintheSkies #UFOs #Live 
UFO Cover Up Live is an exploration of the information held by the U.S. government regarding the existence of UFO's and questioning whether there has been any action by the Government to suppress any evidence supporting their existence. Featuring Bill Moore, Stanton Friedman, Thomas McDonough, William Coleman, Robert Friend, Richard Haines, Richard Doty, Neil Danials, Robert Barry, Budd Hopkins, Rena Laibow, Jesse Marcel Jr. Robert Emmenegger, Paul Shartle, Jaimie Shandera, and James Oberg.
Support Somewhere in the Skies with an APPLAUD above. Thank you! 
Patreon: http://www.patreon.com/somewhereskies​​
Website: http://www.somewhereintheskies.com​​
Official Store: https://www.teepublic.com/stores/some...​ 
Order Ryan's Book by here: https://www.amazon.com/gp/product/173...​
Twitter: https://twitter.com/SomewhereSkies​​
Instagram: https://www.instagram.com/somewheresk...​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</si>
  <si>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09HEx6kKTJA</t>
  </si>
  <si>
    <t>2021 03 22</t>
  </si>
  <si>
    <t>https://youtu.be/e0hE9X5zRjU</t>
  </si>
  <si>
    <t>Somewhere in the Skies  UFO Happy Hour  Volume Six</t>
  </si>
  <si>
    <t>#NY #UFOs #HappyHour
On episode 205 of SOMEWHERE IN THE SKIES... He's back! Rob Kristoffersen of the Our Strange Skies podcast returns for yet another volume of UFO Happy Hour. Like a phoenix rising from the ashes, Kristoffersen joins us to discuss a handful of extraordinary UFO encounters in the place they both call home; New York. From high-speed fighter jet pursuits of aerial phenomena to landings, crashes, and close encounters. Want an ice-cream cone-shaped UFO messing around with your nuclear reactor? We've got that case covered, too! It's all here. And it's all from the Empire State. Pull up a bar stool, grab a beverage of choice, and join the guys for another fun-filled volume of UFO Happy Hour.
Subscribe and listen to Our Strange Skies at: https://audioboom.com/channels/5041421
Buy the official SITS Coffee! Use promo code: SITSpod for a discount at checkout: https://blacktrianglecoffee.com/buy-some-coffee-1/ols/products/somewhere-in-the-skies-roast
Support SITS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</si>
  <si>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e0hE9X5zRjU</t>
  </si>
  <si>
    <t>2021 03 15</t>
  </si>
  <si>
    <t>https://youtu.be/ZeO8lAht-kA</t>
  </si>
  <si>
    <t>Somewhere in the Skies  The Believer with Ralph Blumenthal</t>
  </si>
  <si>
    <t>#Harvard #NYTimes #UFOs 
On episode 204 of SOMEWHERE IN THE SKIES, Ryan speaks with Pulitzer-Prize- winning New York Times reporter, co-author of the now-famous 2017 NY Times Pentagon UFO article, and author, Ralph Blumenthal. Blumenthal walks us through the decades-long journey of writing the definitive biography on the life and career of Harvard psychiatrist, Dr. John E. Mack. 
In 'The Believer: Alien Encounters, Hard Science, and the Passion of John Mack', Blumenthal tells the story of how renowned Harvard Medical School psychiatrist John E. Mack became fascinated with a range of paranormal phenomena ranging from alien abductions to UFOs to past lives. Blumenthal interviewed dozens of Mack’s friends and colleagues, and conducted years of archival research, to understand what drew Mack to the fringes of science — and what he learned there. Blumenthal also answers listener questions and discusses what may come next with his reporting on UFOs over at the New York Times. 
Buy 'The Believer' at: https://amzn.to/3kPT2Nf
Visit Ralph Blumenthal at: https://www.ralphblumenthal.com/
Get the official SOMEWHERE IN THE SKIES coffee! Use the promo code: SITSpod for an exclusive discount: https://blacktrianglecoffee.com/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</si>
  <si>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ZeO8lAht-kA</t>
  </si>
  <si>
    <t>2021 03 08</t>
  </si>
  <si>
    <t>https://youtu.be/VJl9CtK0mrU</t>
  </si>
  <si>
    <t>Somewhere in the Skies  The Black Triangles</t>
  </si>
  <si>
    <t>#LosAngeles #UFOs #RyanSprague
On episode 203 of SOMEWHERE IN THE SKIES, Ryan is joined by author, researcher, and archivist, David Marler. Marler is best known for his prolific work in compiling reports on the highly mysterious black triangles, having amassed and reviewed over 17,000 case files. We hear about some of the most intriguing reports he's come across, and we also get the inside story on Marler's work with the History Channel series, Unidentified: Inside America's UFO Investigation. Marler also shares his newest endeavor in obtaining a massive collection of the original Project Blue Book files, the CUFOS files, and his work in digitizing them for future generations. Marler wraps up by answering listener questions, and also joins us for an exclusive bonus episode over on Patreon where he shares the terrifying story of a child who was severely burned by a UFO.
Visit David Marler at: http://www.davidmarlerufo.com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
#aliens #paranormal #ET #Extraterrestrial #MysteriesDecoded #TheDebrief #Science #Tech #Space #Planets #FlyingSaucer #Podcast #BlackTriangles #TriangularUFOs #Triangles #DavidMarler</t>
  </si>
  <si>
    <t>VJl9CtK0mrU</t>
  </si>
  <si>
    <t>2021 03 01</t>
  </si>
  <si>
    <t>https://youtu.be/OxYsjA-zdzs</t>
  </si>
  <si>
    <t>Somewhere in the Skies  Cosmic Conversation with a Rock Star</t>
  </si>
  <si>
    <t>#UFOs #Rock #Paranormal 
On episode 202 of SOMEWHERE IN THE SKIES, we are joined by rock musician, and UFO/paranormal experiencer, Christopher Harold Wells. Wells walks us through his incredible music career, opening for such bands as Metallica and Def Leppard, and also working with activist, rapper, and songwriter, Lauren Hill. We hear all about his latest solo project and album, The Neverlutionaries. Wells then shares some of the unexplained events that have occurred to him throughout his life, including a dramatic UFO sighting of objects emerging from the water, supernatural experiences while on the road touring and playing gigs, and a heartfelt story about meeting a girlfriend's mother...from beyond the grave. How have these deeply personal and profound events impacted not only his life, but his music? We're then treated to his new single, "Ariana" off the new album. 
Purchase and listen to the full album on Apple Music, Spotify, Soundcloud, and Amazon, or visit: https://soundcloud.com/the-neverlutionaries
Support Somewhere in the Skies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</si>
  <si>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OxYsjA-zdzs</t>
  </si>
  <si>
    <t>2021 02 22</t>
  </si>
  <si>
    <t>https://youtu.be/F6HBVrkKd44</t>
  </si>
  <si>
    <t>Somewhere in the Skies  American Madness and the Phantom Patriot</t>
  </si>
  <si>
    <t>#Conspiracy #America #Qanon
On episode 201 of SOMEWHERE IN THE SKIES, we are joined by author, Tea Krulos, to discuss his latest book, American Madness: The Story of the Phantom Patriot and How Conspiracy Theories Hijacked American Consciousness. 
Q-Anon. Fake News. Bohemian Grove. False flag attacks. Deep state. Crisis actors. Whatever Gate. Is any conspiracy worth the life of a believer? Richard McCaslin was a loner who wandered through life aimlessly. His only two interested were comic books and conspiracy theories. This led to his alter-ego, a conspiracy-busting super-hero, The Phantom Patriot. After learning of the elite meetings taking place at the Bohemian Grove, and the far-out rumors of satanic rituals and human sacrifice, McCaslin snuck in and attempted to burn it to the ground. And this is only the beginning of McCaslin's descent down the rabbit-hole of conspiracy theories fueled by the rhetoric of conspiracy theorists, Alex Jones and David Icke. 
How does this incredible story play in to the greater concerns of the conspiracy world we live in today? Krulos walks us through the life of McCaslin and the cautionary tale of what happens when the power of belief becomes not only dangerous, but deadly.
Order "American Madness" at: https://www.amazon.com/dp/1627310967/ref=cm_sw_em_r_mt_dp_R7PDTZPAA46HBGE00EAQ
Learn more about Tea Krulos at: https://teakrulos.com/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</si>
  <si>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F6HBVrkKd44</t>
  </si>
  <si>
    <t>2021 02 19</t>
  </si>
  <si>
    <t>https://youtu.be/IEJAHihRfyA</t>
  </si>
  <si>
    <t>Vintage Skies   'Overlords of the UFO' (1976)</t>
  </si>
  <si>
    <t>#UFOs​ #VintageSkies​ #SomewhereintheSkies​ 
'Overlords of the UFO' is a 1976 documentary that sets out to answer the age-old question: Who are the overlords of the UFO? The 1970s spawned dozens of schlock documentaries purporting to reveal "the shocking truth" about something-or-other, but this may be the absolute worst. The film is a mixed salad of crankery that construes all kinds of paranormal phenomena as signs of alien activity to create a virtual Frankenstein monster of UFO mythology.
Support Somewhere in the Skies with a one-time contribution: https://supporter.acast.com/somewhere...​
Patreon: http://www.patreon.com/somewhereskies​
Website: http://www.somewhereintheskies.com​
Official Store: https://www.teepublic.com/stores/some...​ 
Order Ryan's Book by here: https://www.amazon.com/gp/product/173...​
Twitter: https://twitter.com/SomewhereSkies​
Instagram: https://www.instagram.com/somewheresk...​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</si>
  <si>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IEJAHihRfyA</t>
  </si>
  <si>
    <t>2021 02 15</t>
  </si>
  <si>
    <t>https://youtu.be/RI66D3mv9J4</t>
  </si>
  <si>
    <t>Somewhere in the Skies  UAP UK Roundtable</t>
  </si>
  <si>
    <t>#UFOs #UnitedKingdom #Roundtable
On episode 200 of SOMEWHERE IN THE SKIES, Ryan is joined by the team behind UAP Media UK. Dave Partridge, Andy McGrillen, and Dan Zetterstrom give us the rundown on their new endeavor which culminates in to a central resource on the UAP subject for Britain's members of parliament, national and local media, and private and public organizations. They also give their honest thoughts and opinions on Luis Elizondo, Nick Pope, Bob Lazar, and Travis Walton. Things wrap up with a collection of listener questions and a new way of trans-medium travel!? It's a saucer-shaped roundtable of cosmic proportions.
Visit UAP Media UK at: https://www.uapmedia.uk
#EndUAPSecrecy Google Drive: https://drive.google.com/drive/folders/1Y7TxbZ6dmc-EEkGoh-snK0RyTXNGq71K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</si>
  <si>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RI66D3mv9J4</t>
  </si>
  <si>
    <t>2021 02 08</t>
  </si>
  <si>
    <t>https://youtu.be/Z543Ls69j6k</t>
  </si>
  <si>
    <t>Somewhere in the Skies  Just Another Tin Foil Hat</t>
  </si>
  <si>
    <t>#Paranormal #UFOs #Folklore 
On episode 199 of SOMEWHERE IN THE SKIES, Ryan welcomes UFO and paranormal researcher, Zelia Edgar. Zelia shares her Top 3 favorite UFO cases and then dissects some of the high-strangeness and folkloric aspects of UFOs and their supposed occupants. Then Zelia and Ryan dive deep in to the works of John Keel, Jacques Vallee, and Ivan T. Sanderson, rounding out the conversation with the connections between UFOs, the paranormal, and even cryptid creatures. What exactly are biological UFOs, and what could alien's clothing have to say about their origins and purpose? These questions and so much more in a wide-ranging conversation unlike any in Somewhere in the Skies history.
Find all of Zelia Edgars work at: https://www.justanothertinfoilhat.com/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</si>
  <si>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Z543Ls69j6k</t>
  </si>
  <si>
    <t>2021 02 01</t>
  </si>
  <si>
    <t>https://youtu.be/ew022_aS-3Q</t>
  </si>
  <si>
    <t>Somewhere in the Skies  UFO Witness with Ben Hansen</t>
  </si>
  <si>
    <t>#UFOs #FBI #Aliens 
On episode 198 of SOMEWHERE IN THE SKIES, we are joined by former FBI agent and UFO investigator, Ben Hansen. In cooperation with former Project Blue Book investigator Jennie Zeidman, Hansen reopens some of the case files that have been hidden from the public for decades. With unprecedented access to more than 10,000 of Dr. J Allen Hynek’s case files, Hansen believes the answers to UFOs in America are hidden in the cases of the past.Together with past guest and Hynek biographer, Mark O'Connell, the two uncover the secrets of the past to shed new light on some of today’s most mysterious UFO encounters. Hansen gives us the inside scoop on the investigations, his thoughts on alien abductions, and so much more.
This episode is dedicated to the memory of Jennie Zeidman (1932-2020)
Watch the Coyne Helicopter Case File at: https://www.youtube.com/watch?v=ytkIhAM8rBY&amp;list=PLY12dIOPN2hj9Y7mYljg9kWsM-tp9a57W&amp;index=3
Watch UFO Witness at: https://www.discoveryplus.com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</si>
  <si>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ew022_aS-3Q</t>
  </si>
  <si>
    <t>2021 01 27</t>
  </si>
  <si>
    <t>https://youtu.be/NV1kh_Q7n1Y</t>
  </si>
  <si>
    <t>Vintage Skies   'UFOs  What's Going On ' (1983)</t>
  </si>
  <si>
    <t>#UFOs #VintageSkies #SomewhereintheSkies 
This 1985 HBO documentary discusses the Roswell Crash, Project Blue Book, the 1975 incursions over the SAC bases, the Cash/Landrum encounter, the Travis Walton abduction, and the RAF Bentwaters incident. It features J. Allen Hynek, Peter A. Gersten, Larry Fawcett, Stanton Friedman, Travis Walton, Betty Cash, and Vicky Landrum. Well worth the watch!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</si>
  <si>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NV1kh_Q7n1Y</t>
  </si>
  <si>
    <t>2021 01 25</t>
  </si>
  <si>
    <t>https://youtu.be/H4roSTTf-gk</t>
  </si>
  <si>
    <t>Somewhere in the Skies  President Eisenhower's Close Encounters</t>
  </si>
  <si>
    <t>#Extraterrestrials #President #Eisenhower
On episode 197 of SOMEWHERE IN THE SKIES, we are joined by author and researcher, Paul Blake Smith, to discuss his new book, 'President Eisenhower's Close Encounters'. Did former U.S. President Dwight D. Eisenhower have a meeting, or several meetings, with extraterrestrials? It's been said that Eisenhower interrupted his vacation in Palm Springs, California, to make a secret nocturnal trip to nearby Edwards Air Force base to meet a race of human-like extraterrestrials who wanted to make a deal. But what exactly was that deal? Did Eisenhower go for it? What happened before, during, and after the meeting? And did any of this actually happen? Paul Blake Smith walks us through that tumultuous weekend where, on top of possibly meeting aliens, Eisenhower also had an emergency dental appointment, and was also declared dead by the Associated Press! No matter what the truth is, it was one hell of a weekend for the 34th President of the United States, and this is one hell of a convincing conversation about Eisenhower's alleged close encounters!
Order Paul's book at: https://www.amazon.com/President-Eisenhowers-Close-Encounters-Blake/dp/1645830381/ref=sr_1_2?dchild=1&amp;keywords=paul+blake+smith&amp;qid=1610498946&amp;sr=8-2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</si>
  <si>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H4roSTTf-gk</t>
  </si>
  <si>
    <t>2021 01 18</t>
  </si>
  <si>
    <t>https://youtu.be/y1UkK6lANE4</t>
  </si>
  <si>
    <t>Somewhere in the Skies  Luis Elizondo &amp; Sean Cahill  The Next Chapter</t>
  </si>
  <si>
    <t>#LuisElizondo #UFOs #UAPTaskForce
On episode 196 of SOMEWHERE IN THE SKIES, we are joined by first-time guests, Luis Elizondo and Sean Cahill. In 2017, the New York Times published a story that exposed a highly secretive Pentagon unit that studied UFOs. It was known as AATIP, The Advanced Aerospace Threat Identification Program. It was directed by a man named Luis Elizondo, a former Special Agent and senior counterintelligence officer for the Department of Defense. After leaving the program, Elizondo helped facilitate the release of three videos taken by Navy pilots of unidentified aerial objects, which were officially released by the Department of Defense and acknowledged as genuine unknown aerial phenomena. One of the cases Elizondo investigated while in the Pentagon and one of the videos he would subsequently help release, was from an event known as the Nimitz UFO incident.
For several days in November 2004, a Navy missile cruiser sailing around 100 miles off the coast of southern California detected strange radar signals emanating from an object. The Navy then deployed fighter jets to catch a closer glimpse and one succeeded in recording a video of what is now known as the Tic Tac UFO. Dozens witnessed the UFO activity that day. And one of those witnesses was Chief Master-at-Arms, Sean Cahill. Today, we speak to both Luis Elizondo and Sean Cahill about where they've been, what they've learned, and where they're going next.
Follow Luis Elizondo on Twitter: https://twitter.com/LueElizondo
Follow Sean Cahill on Twitter: https://twitter.com/mintyhyperspace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</si>
  <si>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y1UkK6lANE4</t>
  </si>
  <si>
    <t>2021 01 11</t>
  </si>
  <si>
    <t>https://youtu.be/RuMxLB7SdlY</t>
  </si>
  <si>
    <t>Somewhere in the Skies  Extraterrestrial with Avi Loeb</t>
  </si>
  <si>
    <t>#Extraterrestrial #Alien #Science
On episode 195 of SOMEWHERE IN THE SKIES, we welcome Harvard Professor and astrophysicist, Avi Loeb. Loeb made international headlines in 2017 when a strange interstellar object passed through our solar system for the first time in recorded history. He published a controversial paper theorizing that this object, named 'Oumuamua (Hawaiian for "scout") could possibly have been a piece of advanced technology created by a distant alien civilization. He expands on these theories in a new book titled, Extraterrestrial: The First Sign of Intelligent Life Beyond Earth. Loeb discusses his theories and then dives deep in to the lack of wonder and risks in today's mainstream scientific community and what must change as we move forward in the ever-changing world and universe around us. It's an episode unlike any other and a conversation that lay somewhere in our interstellar skies. 
Pre-order 'Extraterrestrial' at: https://www.amazon.com/Extraterrestrial-First-Intelligent-Beyond-Earth/dp/0358278147
WARNING: Ryan's personal audio and video is very low-quality in this episode as he had major microphone and WiFi issues. Apologies in advance and the issues have been resolved moving forward!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</si>
  <si>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RuMxLB7SdlY</t>
  </si>
  <si>
    <t>2021 01 07</t>
  </si>
  <si>
    <t>https://youtu.be/fiToI0-gyGk</t>
  </si>
  <si>
    <t>Vintage Skies    'When You See Those Flying Saucers'</t>
  </si>
  <si>
    <t>#UFOs #FlyingSaucers #SomewhereintheSkies
"When You See Those flying Saucers" - by The Buchanan Brothers (1947)
This song was released the same year as both the Kenneth Arnold flying saucer incident and the Roswell UFO crash. It's quite catchy and clearly ahead of its time.
Lyrics: 
You'd better pray to the Lord when you see those flying saucers
It may be the coming of the Judgment Day
It's a sign there's no doubt of the trouble that's about
So I say my friends you'd better start to pray
They're a terrifying sight as they fly on day and night
It's a warning that we'd better mend our ways
You'd better pray to the Lord when you see those flying saucers
It may be the coming of the Judgment Day
Many people think the saucers might be someone's foolish dream
Or maybe they were sent down here from Mars
If you'll just stop and think you'd realize just what it means
They're more than atom bombs or falling stars
And though the war may be through there's unrest and trouble brewin'
And those flying saucers may be just a sign
That if peace doesn't come it will be the end of some
So repent today, you're running out of time
When you see a saucer fly like a comet through the sky
You should realize the price you'll have to pay
You'd better pray to the Lord when you see those flying saucers
It may be the coming of the Judgment Day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This video content is intended for educational and informational purposes only</t>
  </si>
  <si>
    <t>fiToI0-gyGk</t>
  </si>
  <si>
    <t>2021 01 04</t>
  </si>
  <si>
    <t>https://youtu.be/YMWpDVtN6MA</t>
  </si>
  <si>
    <t>Somewhere in the Skies  The O'Hare UFO Tapes</t>
  </si>
  <si>
    <t>#Chicago #NYpost #SomewhereintheSkies
On episode 194 of SOMEWHERE IN THE SKIES, Ryan welcomes return guest, Steven Greenstreet. Greenstreet is a news reporter for the NY Post and a freelance filmmaker. He hosts the popular NY Post web series, The Basement Office. Today, he shares with us some stunning evidence from the 2006 O'Hare Airport UFO incident that he obtained through the Freedom of Information Act.
It was November 7th, 2006 when a United Airlines employee on the tarmac at Gate C17 at O'Hare Airport in Chicago. Suddenly, he noticed a dark grey metallic craft hovering below the cloud cover. He reported it to the tower, and suddenly dozens of people began witnessing the craft. The witnesses say it hovered for about five minutes before shooting upward, where it broke a hole in the clouds—enough that pilots and mechanics could see the blue sky. The news report became the most-read story on The Chicago Tribune’s website to that date and made international news. However, because the UFO was not seen on radar, the FAA called it a “weather phenomenon” and declined to investigate, stating there was no unknown craft. The audio you'll hear from that day will prove otherwise. 
Listen/watch the full FAA recordings at: https://www.youtube.com/watch?v=fgWgVMNB040&amp;list=UUrvhNP_lWuPIP6QZzJmM-bw
Full NARCAP report on the O'Hare Airport UFO incident can be found at: https://static1.squarespace.com/static/5cf80ff422b5a90001351e31/t/5d02ec731230e20001528e2c/1560472703346/NARCAP_TR-10.pdf
Follow Steven Greenstreet on Twitter at: https://twitter.com/MiddleOfMayhem
Special thanks to Sam Maranto, investigative researcher, for providing exclusive witness testimony audio featured in this episode.
Special thanks to @509thConductor on Twitter for the "Triangle emerging from water" CG rendering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</si>
  <si>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YMWpDVtN6MA</t>
  </si>
  <si>
    <t>2021 01 02</t>
  </si>
  <si>
    <t>https://youtu.be/qKyB7MNTSLU</t>
  </si>
  <si>
    <t>George Knapp Interviews Ryan Sprague</t>
  </si>
  <si>
    <t>Investigative journalist, news anchor, and talk radio host, George Knapp interviews Ryan all about UFOs in 2020, the impact UFO events have on witnesses, and Ryan shares some of his favorite stories from the 2020 edition of his book, Somewhere in the Skies: A Human Approach to the UFO Phenomenon.
Subscribe to Coast 2 Coast AM at: https://www.coasttocoastam.com
Follow George Knapp's work at: https://www.mysterywire.com/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t>
  </si>
  <si>
    <t>qKyB7MNTSLU</t>
  </si>
  <si>
    <t>2020 12 31</t>
  </si>
  <si>
    <t>https://youtu.be/kn45cT7iCfs</t>
  </si>
  <si>
    <t>Vintage Skies   The 1988 Knowles Family UFO Encounter - Rare News Interview</t>
  </si>
  <si>
    <t>An Australian family on a road trip was pursued by a glowing UFO, and in full view of witnesses in other cars, the UFO landed on top of them, picked up their car in the air and dropped it several meters, blowing out a tire. It was January 1988 and the Knowles family of Perth was traveling cross country when the terrifying event happened.
This rare interview finds Australian news reporter, Derryn Hinch, interviewing the family, who are clearly nervous. The manner in which Hinch treats their story is indicative of the mainstream media's handling of the UFO topic in the past. Things seem to be changing in the overall conversation and handling of the UFO issue in mainstream news today.
Learn more about the Knowles family UFO encounter in thisepisode of the Expanded Perspectives podcast: https://www.expandedperspectives.com/the-knowles-family-ufo-encounter/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</si>
  <si>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kn45cT7iCfs</t>
  </si>
  <si>
    <t>2020 12 30</t>
  </si>
  <si>
    <t>https://youtu.be/ywyhnd0SEeI</t>
  </si>
  <si>
    <t>Vintage Skies  'The Outer Space Connection' (1975)</t>
  </si>
  <si>
    <t>The Out Space Connection is a documentary film directed by Fred Warshofsky and narrated by Rod Serling. It was was one of the last projects that Rod Serling worked on prior to his death in 1975. It explores the controversial theory that extraterrestrials explored the Earth in the distant past. These extraterrestrials had a profound effect on the creation of human life and the founding of civilization, after which they left mankind to evolve on its own with a promise they would return at a future date.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</si>
  <si>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ywyhnd0SEeI</t>
  </si>
  <si>
    <t>2020 12 28</t>
  </si>
  <si>
    <t>https://youtu.be/kR2VQ54otfQ</t>
  </si>
  <si>
    <t>Somewhere in the Skies  Witness Accounts  Volume Fourteen</t>
  </si>
  <si>
    <t>#SomewhereintheSkies #RyanSprague #UFOs 
On episode 193 of SOMEWHERE IN THE SKIES, the microphone is flipped back on to you, the listeners, in another volume of Witness Accounts. We hear stunning stories of flying rectangles, triangles, orbs, and everything in between. And in a Somewhere in the Skies first, we hear about a boomerang-shaped craft witnessed by two individuals while they were listening to a Witness Accounts episode! Special thanks to every single one of you who submitted your accounts. If you would like to share your story on the podcast, use the contact tab on the official website to discuss further. And as always, keep your feet on the ground, but never stop searching somewhere in the skies.
Proceeds from all merchandise sales, ad revenue, one-time contributions, and a percentage of Patreon donations will all be donated to the Women's Refugee Commission for the month of December. Use the following links below to support the show and this amazing organization. Learn more at: http://www.womensrefugeecommission.org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</si>
  <si>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kR2VQ54otfQ</t>
  </si>
  <si>
    <t>2020 12 23</t>
  </si>
  <si>
    <t>https://youtu.be/NSWfdjCxwGs</t>
  </si>
  <si>
    <t>In a Forest - A Play</t>
  </si>
  <si>
    <t>In a Forest - A Play
Written by: Ryan Sprague
Produced by: Garrett Heater and Mike Racioppa
Directed by: Mike Racioppa
Featuring: Ryan Santiago and Molly Green
In a Forest originally premiered virtually in the October installment of Garrett Heater's 3 x 10 Virtual Play Festival, to benefit the Central New York Playhouse. Live theater needs our help now more than ever, so please consider donating in the amount of your choice at: http://www.cnyplayhouse.org
The following is a play inspired by actual events. In 1980, a security police officer is sent to investigate strange lights in Rendlesham Forest, a long stretch of woods that separates two joint military bases in Suffolk, England. What he experienced in the woods would stay with him for many years to come. And he'd soon learn that the initial experience was only the beginning.
To learn more, visit: http://www.somewhereintheskies.com</t>
  </si>
  <si>
    <t>NSWfdjCxwGs</t>
  </si>
  <si>
    <t>2020 12 20</t>
  </si>
  <si>
    <t>https://youtu.be/luGvwKR7OfU</t>
  </si>
  <si>
    <t>Somewhere in the Skies  Meanwhile, Here on Earth</t>
  </si>
  <si>
    <t>#Somewhereintheskies #UFOs #Earth 
On episode 192 of SOMEWHERE IN THE SKIES, we are joined by author, UFO researcher, and Ryan's personal mentor, Peter Robbins. These two usually meet in New York City once a month at a diner to drink coffee and talk everything UFOs. But, just like most other people right now, they've brought their coffee meet ups to the digital world, chatting about everything from disclosure and where it stands, criticism of outlandish claims, the age of conspiracy theory, the UAP Task Force, and an announcement about a brand-new endeavor Robbins is embarking on.
Visit Peter Robbins at: http://peterrobbinsny.com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</si>
  <si>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luGvwKR7OfU</t>
  </si>
  <si>
    <t>2020 12 16</t>
  </si>
  <si>
    <t>https://youtu.be/g3P0suAkBkg</t>
  </si>
  <si>
    <t>Vintage Skies    'UFOs Are Here' (1977)</t>
  </si>
  <si>
    <t>This documentary explores the concepts of alien visitation and UFO's, featuring commentary by nuclear physicist, Stanton T. Friedman, Project Blue Book scientific advisor, J. Allen Hynek, computer scientist and astronomer, Jacques Vallee, and alien one of the first reported alien abductees, Betty Hill.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</si>
  <si>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g3P0suAkBkg</t>
  </si>
  <si>
    <t>2020 12 14</t>
  </si>
  <si>
    <t>https://youtu.be/9KvJQ2EPr9I</t>
  </si>
  <si>
    <t>CASE FILES  007   Encounter in Cisco Grove</t>
  </si>
  <si>
    <t>#SomewhereintheSkies #CloseEncounter #CaseFiles
In the fall of 1964, an event occurred in the Tahoe National Forest. Donald Shrum, a hunter, was preparing to sleep in the woods for an early morning hunting excursion. But what happened in the dead of night would be the strangest and most terrifying experience of his life. One that would change everything he once believed, and would soon turn the hunter in to the hunted.
Special thanks to Ruben Uriarte and Noe Torres on their extensive research on this case. You can read the entire story by ordering their book, Aliens in the Forest: The Cisco Grove UFO Encounter. Purchase at: https://www.amazon.com/Aliens-Forest-Cisco-Grove-Encounter/dp/1467945552 
Support Somewhere in the Skies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Opening Theme Song, "Ephemeral Reign" by Per Kiilstofte</t>
  </si>
  <si>
    <t>9KvJQ2EPr9I</t>
  </si>
  <si>
    <t>2020 12 12</t>
  </si>
  <si>
    <t>https://youtu.be/d3LvxiODImY</t>
  </si>
  <si>
    <t>Leaked UFO Video from the Department of Homeland Security</t>
  </si>
  <si>
    <t>This is an alleged UFO video that comes from the Department of Homeland Security (DHS). The object in the video was captured by a thermal imaging camera on a DHS aircraft, and according to the researchers, it exhibits characteristics that cannot be explained by any known aircraft or natural phenomenon.
The UFO incident allegedly occurred at about 9:20 pm on the evening of April 25, 2013 at the Rafael Hernandez Airport in Aguadilla, Puerto Rico. It involved the crew of a DHC-8 Turboprop aircraft from U.S. Customs and Border Protection (CBP), a division of DHS.
For full analysis and report from the Scientific Coalition for UAP Studies, visit: https://www.explorescu.org</t>
  </si>
  <si>
    <t>d3LvxiODImY</t>
  </si>
  <si>
    <t>2020 12 11</t>
  </si>
  <si>
    <t>https://youtu.be/H23z-j6USlg</t>
  </si>
  <si>
    <t>Somewhere in the Skies - Roswell  The First Witness</t>
  </si>
  <si>
    <t>On episode 191 of SOMEWHERE IN THE SKIES, Ryan is joined by former CIA operative, Ben Smith, and the granddaughter of Jesse Marcel, Denice Marcel. They give us the inside story on their brand new History Channel television series, Roswell: The First Witness.
Roswell: The First Witness follows the grandchildren of Major Jesse Marcel, the first person to investigate the Roswell UFO wreckage. The Marcel family recently discovered their grandfather's personal diary amongst a collection of his military belongings. This diary is believed to contain coded clues about the truth of what happened at Roswell. Along with the diary, Ben Smith will investigate the actual crash site with cutting-edge technology, and track down a possible lead on where the some of the wreckage may still be buried. 
To learn more about Roswell: The First Witness, visit: https://play.history.com/shows/historys-greatest-mysteries/season-1
Audiobook of Somewhere in the Skies is now available at: https://www.amazon.com/Somewhere-Skies-Human-Approach-Phenomenon/dp/B08PFHV564/ref=tmm_aud_title_0?_encoding=UTF8&amp;qid=1607238970&amp;sr=8-2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</si>
  <si>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H23z-j6USlg</t>
  </si>
  <si>
    <t>2020 12 07</t>
  </si>
  <si>
    <t>https://youtu.be/41-L77H-ZpQ</t>
  </si>
  <si>
    <t>Vintage Skies   'UFOs  It Has Begun' (1979)</t>
  </si>
  <si>
    <t>This playlist will include vintage UFO news segments, documentaries, and interviews from the past 7 decades of UFO research and media. In this first installment, we revisit the classic 1979 documentary, UFOs: It Has Begun. Hosted by Rod Serling, UFOs: It Has Begun explores the existence of UFOs and extra-terrestrial beings. It also features the dynamic duo of former Project Blue Book scientific advisor, J. Allen Hynek, and computer scientist and astronomer, Jacques Vallee.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Disclaimer: Fair use is a legal doctrine that promotes freedom of expression by permitting the unlicensed use of copyright-protected works in certain circumstances. Section 107 of the Copyright Act provides the statutory framework for determining whether something is a fair use and identifies certain types of uses—such as criticism, comment, news reporting, teaching, scholarship, and research—as examples of activities that may qualify as fair use.</t>
  </si>
  <si>
    <t>41-L77H-ZpQ</t>
  </si>
  <si>
    <t>2020 12 04</t>
  </si>
  <si>
    <t>https://youtu.be/TDvLoHAwZAY</t>
  </si>
  <si>
    <t>Somewhere in the Skies  'Fast Movers', Transmedium Vehicles, and the Pentagon UAP Task Force</t>
  </si>
  <si>
    <t>#UFOs #TheDebrief #LeakedPhoto
On episode 190 of SOMEWHERE IN THE SKIES, the entire crew of the recently launched news media outlet, The Debrief, join us to talk all about this exciting new endeavor. Micah Hanks, MJ Banias, and Tim McMillan then walk us through their recent article that is definitely turning some heads in and out of the UFO/UAP world. Several UFO reports that the recently announced Pentagon UAP Task were looking in to were both shared across high-level intelligence channels, and were leaked to one of our guests today, Tim McMillan. We hear all about these shocking reports, a leaked photo that is attached to one of them, and so much more about what's to come with the Debrief as we "fast-move" in to the future.
Visit the Debrief at: http://thedebrief.org
For the entire month of December, 50% of sales on the merch store, the book (in any format), and one-time acast supporter donations will be donated to the Women's Refugee Commission. Learn more at: https://www.womensrefugeecommission.org/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Audiobook is here: https://www.amazon.com/Somewhere-Skies-Human-Approach-Phenomenon/dp/B08PFHV564/ref=tmm_aud_title_0?_encoding=UTF8&amp;qid=1607092871&amp;sr=8-2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</si>
  <si>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TDvLoHAwZAY</t>
  </si>
  <si>
    <t>2020 11 30</t>
  </si>
  <si>
    <t>https://youtu.be/kG_aNKVJhyg</t>
  </si>
  <si>
    <t>Somewhere in the Skies  Strategic Doubt</t>
  </si>
  <si>
    <t>#UFOs #Defense #Pentagon
On episode 189 of SOMEWHERE IN THE SKIES, we are joined by Dr. Adam Kehoe. Kehoe is a software developer with a PhD in Library and Information Science. He writes about UFOs and related defense issues on his website, Strategic Doubt. In this conversation, he explains how he began writing about defense issues and UFOs/UAPs, the importance of skepticism, and his insight and observations on the ever-changing landscape of UAP discourse on both policy in government and culturally in the civilian world. Where may the UAP issue be heading with the recently announced Pentagon UAP Task Force and how closely have both the United States' allies and adversaries around the world looked at the UAP issue in an official capacity? 
Follow Dr. Adam Kehoe's work at: http://www.blog.adamkehoe.com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Video by: Jason McClellan 
Opening Theme Song, "Ephemeral Reign" by Per Kiilstofte
SOMEWHERE IN THE SKIES is part of the eOne podcast network. To learn more, visit: https://entertainmentonepodcast.com</t>
  </si>
  <si>
    <t>kG_aNKVJhyg</t>
  </si>
  <si>
    <t>2020 11 23</t>
  </si>
  <si>
    <t>https://youtu.be/ZDbwosD59mw</t>
  </si>
  <si>
    <t>Somewhere in the Skies  The Pentacle Memorandum</t>
  </si>
  <si>
    <t>#UFOs #SomewhereintheSkies #ProjectBlueBook 
On episode 188 of SOMEWHERE IN THE SKIES, we are welcomed once again by author and podcast host, Micah Hanks, to discuss the highly debated two-page document lost in between the files of Project Blue Book. In 1967, noted astronomer and computer scientist, Jacques Vallée, was helping organize the overwhelming amount of backlogged files of Dr. J. Allen Hynek. He discovered a letter amongst the files that both fascinated and shocked him. It was stamped in red ink ‘SECRET – Security Information.’ and signed by a man Vallée would refer to only as "Pentacle." Was a secret UFO study running parallel to Project Blue Book and were those involved actually monitoring UFO events in real-time? Even more mysterious, was this secret group simulating planned UFO events as well? Hanks runs us through this highly intriguing Pentacle Memorandum from a historical context and then answers listener questions. 
Visit Micah Hanks at: http://www.micahhanks.com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https://twitter.com/SomewhereSkies
Instagram: https://www.instagram.com/somewhereskiespod/
Watch Mysteries Decoded for free at http://www.CWseed.com
Edited by: Jane Palomera Moore 
Opening Theme Song, "Ephemeral Reign" by Per Kiilstofte
SOMEWHERE IN THE SKIES is part of the eOne podcast network. To learn more, visit: https://entertainmentonepodcast.com</t>
  </si>
  <si>
    <t>ZDbwosD59mw</t>
  </si>
  <si>
    <t>2020 11 15</t>
  </si>
  <si>
    <t>https://youtu.be/rbKYlpP95_k</t>
  </si>
  <si>
    <t>CASE FILES  006   Encounter in the Lavender Field</t>
  </si>
  <si>
    <t>#France #CaseFile #CloseEncounters
In 1965 in Valensole, France, a farmer named Maurice Masse was tending to his lavender when he noticed two children in the field. As he approached them, he realized they weren't children at all. What followed was an extraordinary event that garnered international attention and an investigation by noted astronomer and UFO researcher, Jacques Vallée.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t>
  </si>
  <si>
    <t>rbKYlpP95_k</t>
  </si>
  <si>
    <t>2020 11 14</t>
  </si>
  <si>
    <t>https://youtu.be/L4I9upsqmkI</t>
  </si>
  <si>
    <t>Somewhere in the Skies  The Phenomenon</t>
  </si>
  <si>
    <t>#ThePhenomenon #UFOs #Phenomenon
On episode 187 of SOMEWHERE IN THE SKIES, we are joined by James Fox, the creator and director of the #1 documentary in the wold right now, The Phenomenon. We get the inside story on the tenuous decade-long journey it took to make the film, the extraordinary interviews and testimony brought forward, and how the film is impacting not just the United States government and military, but the world overall. Fox also answers your listener questions and hints at what may be coming next as we continue to experience and study The Phenomenon.
Watch The Phenomenon at: https://geni.us/ThePhenomenon
Support us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</si>
  <si>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L4I9upsqmkI</t>
  </si>
  <si>
    <t>2020 11 09</t>
  </si>
  <si>
    <t>https://youtu.be/vT2Gns6E6UI</t>
  </si>
  <si>
    <t>Somewhere in the Skies  UFO Cults</t>
  </si>
  <si>
    <t>#UFOs #Cults #Ascension
On episode 186 of SOMEWHERE IN THE SKIES, we dive in to a very controversial aspect to the UFO topic and that is UFO cults. From metaphysical gurus to suicidal groups hoping to catch a comet to heaven, the power and danger of belief has caused many groups immense pain and suffering; all in the name of UFO enlightenment and ascension. We run through some of the obvious culprits and some that appear more innocuous. We hear from ex-members of two of the most well-known UFO cults/religions and how they got out, and a new generation of cults springing up to take advantage of the UFO topic, its hardcore believers, and of course, your money.
This presentation was originally broadcast in video form as part of the ALL THE STRANGE 2020 Virtual Conference, produced by Rogue Planet TV. To watch the video version of this and various other presentations, subscribe at: https://www.youtube.com/user/rogueplanettv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</si>
  <si>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vT2Gns6E6UI</t>
  </si>
  <si>
    <t>2020 11 02</t>
  </si>
  <si>
    <t>https://youtu.be/4L6bAAL4hFg</t>
  </si>
  <si>
    <t>Somewhere in the Skies  The Mothman Legacy</t>
  </si>
  <si>
    <t>On episode 185 of SOMEWHERE IN THE SKIES, Seth Breedlove returns to talk all about his new film, The Mothman Legacy.
The Mothman Legacy is the story of one of the most frightening American urban myths, the legend of The Mothman, a red-eyed creature seen by some as a harbinger of doom in 1960s rural West Virginia, where sightings of the winged demonic beast were first documented. Many believe the Mothman to be a 1960’s phenomenon, an omen only appearing before tragedy, and disappearing after a flap of sightings and the subsequent Silver Bridge collapse in 1967. But what if the origins of this omen trace back much further and go much deeper than anyone realized? And what if the sightings never ended? We discuss the cultural aspects of the Mothman, the terrifying eye witness reports, and then Breedlove answers your listener questions.
Watch "The Mothman Legacy" at: https://www.amazon.com/Mothman-Legacy-Lyle-Blackburn/dp/B08KNHG6QS
Visit Small Town Monsters at: https://www.smalltownmonsters.com/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</si>
  <si>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4L6bAAL4hFg</t>
  </si>
  <si>
    <t>2020 10 29</t>
  </si>
  <si>
    <t>https://youtu.be/UZYVOgGXuxs</t>
  </si>
  <si>
    <t>Paranormal Planet with Jason McClellan</t>
  </si>
  <si>
    <t>Welcome to another volume of our Halloween series, Somewhere in the Spooky Skies! We are joined by Jason McClellan! McClellan is a UFO researcher, author, and creator of the multi-media company, Rogue Planet. 
Ryan and Jason share their favorite most creepy stories they've ever heard, and then they share the creepiest stories that they lived! From bathroom ghosts to exorcism homicides... we get spooky and weird as we hurdle towards Halloween!
Follow Jason on Twitter at: https://twitter.com/Acecentric
Visit Rogue Planet at: http://www.rogueplanet.tv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</si>
  <si>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UZYVOgGXuxs</t>
  </si>
  <si>
    <t>2020 10 26</t>
  </si>
  <si>
    <t>https://youtu.be/VSKAGHBmGXo</t>
  </si>
  <si>
    <t>Somewhere in the Skies  Cosmic Spekters with the Ghost Maidens</t>
  </si>
  <si>
    <t>#Halloween #Ghosts #UFOs 
On episode 184 of SOMEWHERE IN THE SKIES, Ryan is joined by The Ghost Maidens. Comprised of Rose and Sybil, these paranormal pop-culturists view the supernatural and paranormal through art and history. In this interview, they share some of their insights, approaches, and perspectives on ghosts, aliens, and everything in between. In a conversation unlike any you've heard on Somewhere in the Skies before, the Ghost Maidens take us a journey to find answers to some of life's most cosmic and mystifying questions.
Subscribe to the Ghost Maidens at: https://www.youtube.com/channel/UCcuBXb4jNr-Tk2lRdc9-qwg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</si>
  <si>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VSKAGHBmGXo</t>
  </si>
  <si>
    <t>2020 10 24</t>
  </si>
  <si>
    <t>https://youtu.be/2H0tE4_hNg8</t>
  </si>
  <si>
    <t>Revolutionary Witchcraft with Sarah Lyons</t>
  </si>
  <si>
    <t>#Halloween #Witchcraft #Politics
Welcome to another volume of our Halloween series, Somewhere in the Spooky Skies! This episode, we sit down with for an in-depth conversation with occultist and witch, Sarah Lyons!
For someone like me, my knowledge of witches begins and ends with a green-skinned woman either cackling and melting away or belting about defying gravity on Broadway... so Sarah is here to set things straight and navigate us through the complex history of witches, the nature of rituals and practices, and the fascinating and crucial connections between witches and politics/activism. Oh... and we talk UFOs as well! 
Sarah Lyons is a writer, activist, occultist, and witch. She is the author of the book “Revolutionary Witchcraft, a Guide to Magical Activism” from Running Press. Sarah has been practicing magic for over a decade, and has been deeply involved in New York City’s occult scene for years. She was the witch in residence for Vice, where she had a weekly tarot-based web series, and her writing has appeared in Teen Vogue, Vice, Broadly, Slutist, Fusion,  Dirge Magazine, and Dear Darkling. In addition to writing and witchcraft, Sarah is also an organizer with the New York City Democratic Socialists of America. Learn more at: http://www.sarahlyons.org
Buy "Revolutionary Witchcraft: A Guide to Magical Activism at: https://www.runningpress.com/titles/sarah-lyons/revolutionary-witchcraft/9780762495726/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</si>
  <si>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2H0tE4_hNg8</t>
  </si>
  <si>
    <t>2020 10 19</t>
  </si>
  <si>
    <t>https://youtu.be/_hCSVKP8nms</t>
  </si>
  <si>
    <t>Somewhere in the Skies The Needles UFO Crash</t>
  </si>
  <si>
    <t>#UFOs #UFOCrash #UFOBros 
On episode 183 of SOMEWHERE IN THE SKIES, Ryan is joined by the real-life UFO Bros, Emmet and Joe. In this special crossover episode, the bros share some of their favorite moments from their UFO investigations and they introduce us to the little-known 2008 UFO crash in Needles, CA. After a craft came down near the Colorado River, helicopters began swarming the area. Soon, military rushed in to the small town, accompanied by unmarked vehicles with mysterious men in black suits asking questions of the witnesses. Emmet and Joe tell us about their boots-on-the-ground investigation many years later that yielded physical evidence that they dug up and had analyzed. The results were very interesting. The UFO Bros then turn the tables on Ryan and interview him as well. It's a fun, fast-paced conversation with the UFO Bros that most certainly won't be the last! 
Check out the UFO Bros at: https://www.realufobros.com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</si>
  <si>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_hCSVKP8nms</t>
  </si>
  <si>
    <t>2020 10 12</t>
  </si>
  <si>
    <t>https://youtu.be/rFLzRboWpR4</t>
  </si>
  <si>
    <t>Somewhere in the Skies  The UAP Task Force, Mainstream Media, and Disclosure</t>
  </si>
  <si>
    <t>#ClaytonMorris #FoxNews #UFOs
On episode 182 of SOMEWHERE IN THE SKIES, Ryan is joined by former Fox News anchor, Clayton Morris, to discuss the controversial topic of mainstream and social media and its insidious influences on our everyday lives. Whether it's politics, race, gender, or beliefs, how do these twenty-four hour news cycles and social media platforms feed off of our insecurities and grow more prosperous and powerful by the day? Morris also describes his frustrating, but successful attempts of getting the UFO issue covered in the mainstream media and how the entire landscape of the UFO topic has changed in the past few years. Ryan and Morris then recall the extraordinary Kecksburg UFO incident and wrap things up covering Morris's new Youtube series, The Paranormal Post.
Learn more about Clayton Morris at: http://www.claytonmorris.com
Subscribe to the Paranormal Post by visiting: https://www.youtube.com/channel/UC-Kosy0hK5EU1pSVzKSksbg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</si>
  <si>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rFLzRboWpR4</t>
  </si>
  <si>
    <t>2020 10 05</t>
  </si>
  <si>
    <t>https://youtu.be/ykJs8YWKDtw</t>
  </si>
  <si>
    <t>Somewhere in the Skies  The Shag Harbour UFO Incident</t>
  </si>
  <si>
    <t>#UFO #Canada #ShagHarbour
On episode 181 of SOMEWHERE IN THE SKIES, we celebrate the 53rd anniversary of the Shag Harbour UFO incident. On October 4th 1967, an unknown object appeared over the skies of a small fishing town in Nova Scotia. Tailing the object were five glowing, orange lights. Soon, the object and tailing lights made contact with the murky waters of Shag Harbour. After investigations from the Canadian Coast Guard, the RCMP, and the Canadian Armed Forces, and reports and speculation from witnesses, journalists, and UFO enthusiasts, the event would later become the most well-known UFO incident in Canada. In this episode, we take a look back to examine exactly what happened on the coast of Nova Scotia that night, and how much information surrounding the case, and its eerie similarities to the U.S. Navy UFO encounters of modern day. We are then joined by host, Jordan Bonaparte of the Night Time Podcast, and proud Nova Scotian, to hear his thoughts and theories on this extraordinary Canadian UFO case that remains a well-hidden gem in the annals of UFO history.
Subscribe to the Night Time Podcast and learn more at: http://www.nighttimepodcast.com
Audio Clips provided by:
The Shag Harbour Incident, a film by Michael MacDonald
Shag Harbour UFO Recounted – D P Jones
Impact to Contact: The Shag Harbour Incident – Arcadia House Publishing
Mystery Wire and George Knapp
History Channel and To the Stars Academy of Arts and Science
Jordan Bonaparte – The Night Time Podcast
Hillary Gillis: Vice News
National Post and Canadian Press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</si>
  <si>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ykJs8YWKDtw</t>
  </si>
  <si>
    <t>2020 09 28</t>
  </si>
  <si>
    <t>https://youtu.be/NQ9-E8kiJRY</t>
  </si>
  <si>
    <t>Somewhere in the Skies  Witness Accounts  Volume Thirteen</t>
  </si>
  <si>
    <t>#UFOs #UFOsighting #SomewhereintheSkies
On episode 180 of SOMEWHERE IN THE SKIES, we hear from another powerful group of witnesses from all over the world and their personal experiences with UFO/UAP phenomena. How did these events impact the lives of those involved? From saucers in the skies of the United States to a mid-air dog fight between two different UFOs in Australia. It's yet another scary, exciting, and always mysterious volume of Witness Accounts. My special thanks to each and every individual who submitted their stories and shared their personal thoughts and theories. The conversation can only continue with your help, so if you'd like to share your UFO story, be sure to reach out to Ryan to discuss further!
Support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</si>
  <si>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NQ9-E8kiJRY</t>
  </si>
  <si>
    <t>2020 09 21</t>
  </si>
  <si>
    <t>https://youtu.be/Tbn0K-tonpI</t>
  </si>
  <si>
    <t>Somewhere in the Skies The Arrival v.s. Arrival  A Cosmic Movie Showdown</t>
  </si>
  <si>
    <t>#Arrival #MovieReview #Aliens
On episode 179 of SOMEWHERE IN THE SKIES, Ryan is joined by writer, podcast host, and Bigfoot hunter, Andrew Sanford. On the heels of the scientific breakthrough of finding signatures of life on Venus, Ryan and Andrew discuss two films that asked the questions: Are we alone, and if not, how do we make contact? Those films are The Arrival (1996) and Arrival (2016). These films could not have been more diametrically opposed on how they decided to answer these questions. Join the guys as they navigate their way through both films and ride the cosmic rollercoaster of emotions from laughing to immediately crying. This is the whiplash of The Arrival(s)!
Follow Andrew on Twitter at: https://twitter.com/SanfordMinusSon
Support this show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</si>
  <si>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Tbn0K-tonpI</t>
  </si>
  <si>
    <t>2020 09 13</t>
  </si>
  <si>
    <t>https://youtu.be/DOk89pDlwWs</t>
  </si>
  <si>
    <t>Somewhere in the Skies  Rhys Darby  Aliens Like Us (VIDEO)</t>
  </si>
  <si>
    <t>#RhysDarby #Venus #Aliens
On episode 178 of SOMEWHERE IN THE SKIES, Ryan sits down with one of his personal heroes, Rhys Darby! Many probably know him from his roles in film and television, such as Flight of the Conchords, What We Do in the Shadows, the Jumanji reboots, and of course... The X-Files! But what some may not know is that Darby is also a huge UFO enthusiast, even hosting a podcast all about UFOs and aliens! On the heels of exciting news about the potential for microbial life on Venus, Ryan and Rhys discuss all-things UFOs, some of the amazing guests he's had on the Aliens Like Us podcast, his time in the New Zealand Army, and then he answers your listener questions. And of course we talk all about his guest-starring role on the X-Files. This and so much more in a jam-packed episode of cosmic proportions!
Follow Rhys Darby on Twitter: https://twitter.com/rhysiedarby
Acast Supporter: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</si>
  <si>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DOk89pDlwWs</t>
  </si>
  <si>
    <t>2020 09 07</t>
  </si>
  <si>
    <t>https://youtu.be/jkF2rKE18n8</t>
  </si>
  <si>
    <t>Somewhere in the Skies  Alien Autopsy  25 Years Later (VIDEO)</t>
  </si>
  <si>
    <t>#AlienAutopsy #UFOs #UAPTaskForce 
On episode 177 of SOMEWHERE IN THE SKIES, Ryan is joined by listener-favorite, Jason McClellan. The two discuss current news concerning the Pentagon UAP Task Force and the latest concerning Space Law. Can law actually be enforced in the outer reaches of the cosmos, or is it nothing but an intergalactic "Wild West"? Then the guys pull the VCR out of the dusty attic, brush off the cobwebs of their memories, and remember the moment they first saw the famous ALIEN AUTOPSY film! They discuss the controversy surrounding its origins, the convoluted story of how and why it was made, and why it's back in the news today concerning an interesting memo involving the CIA. Could the Alien Autopsy, having racked up over 2 BILLION views across the world, have been the greatest hoax of all-time?
Support the show with a one-time contribution: https://supporter.acast.com/somewhere-in-the-skies
Follow Jason McClellan on Twitter: https://twitter.com/Acecentric
Check out the UKNOWN Podcast at: http://www.RoguePlanet.tv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</si>
  <si>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jkF2rKE18n8</t>
  </si>
  <si>
    <t>2020 09 05</t>
  </si>
  <si>
    <t>https://youtu.be/xfcR7enlfUw</t>
  </si>
  <si>
    <t>Somewhere in the Skies  The 2020 Virtual UFO Congress</t>
  </si>
  <si>
    <t>#UFOs #Pentagon #UFOCongress 
On this special bonus episode of SOMEWHERE IN THE SKIES, we are joined by UFO journalist, owner of OpenMinds, and Master of Ceremonies of the UFO Congress, Alejandro Rojas. He runs us through some of the highlighted guests of this years Virtual UFO Congress. Like many conferences around the world, the Congress was forced to go virtual this year. Owner of the Congress, Karen Brard, stepped up to the plate and created one of the most comprehensive and interactive online events for the growing attendees. Rojas gives a glimpse in to what will be discussed in these online presentations, panels, workshops, and even the EBE Film Festival. Get ready for an online UFO conference for the ages, and I'll see you there... digitally!
The 29th Annual UFO Congress runs September 9th-13th completely online. Be sure to head on over to the website to register at discounted rates right now at: http://www.UFOCongress.com
Support this show with a one-time contribution: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</si>
  <si>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xfcR7enlfUw</t>
  </si>
  <si>
    <t>2020 08 31</t>
  </si>
  <si>
    <t>https://youtu.be/V83oQAePu4w</t>
  </si>
  <si>
    <t>Somewhere in the Skies  Witness Accounts  Volume Twelve</t>
  </si>
  <si>
    <t>#UFOs #UFOsighting #SomewhereintheSkies
On episode 176 of SOMEWHERE IN THE SKIES, we are dropped in to the hearts and minds of those who stared up in the sky and witnessed something truly extraordinary. Whether momentarily or prolonged, UFO sightings and encounters can change those who experience them. And this powerful handful of individuals are the prime example. My special thanks to Sean, Monserrat and Matt for sharing their stories. If you would like to share your UFO story on a future volume of Witness Accounts, reach out on social media or by using the contact tab on the website (Links below)
Acast Support - One-time contribution to the show: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</si>
  <si>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V83oQAePu4w</t>
  </si>
  <si>
    <t>2020 08 24</t>
  </si>
  <si>
    <t>https://youtu.be/iCCQtULXHVg</t>
  </si>
  <si>
    <t>Somewhere in the Skies  Superhuman with Caroline Cory (VIDEO VERSION)</t>
  </si>
  <si>
    <t>#SuperHuman #consciousness #RemoteViewing
On episode 175 of SOMEWHERE IN THE SKIES, Ryan is joined by filmmaker, Caroline Cory, to discuss her new film, Superhuman: The Invisible Made Visible. The film focusses on the experiences of individuals with extra-sensory powers that seem to defy the laws of physics known to man today. Cory takes the viewers on an extraordinary journey to achieve tangible and measurable proof of these seemingly miraculous phenomena. Through a series of groundbreaking scientific experiments and demonstrations, viewers will find themselves connecting the dots about the true nature of their own consciousness, the relation between mind and matter and discover whether they live in a simulated matrix or if they can have control over their physical reality and create a fulfilling human experience. We run through some of these experiments, the power of the mind, and how each and every one of us may be connected in the invisible world of consciousness and beyond. 
Watch the film and learn more at: https://www.superhumanfilm.com/
Follow all of Caroline's work at: https://www.omniumuniverse.com/
Beirut Port Explosion Relief Fund: https://www.globalgiving.org/projects/beirut-port-explosion-relief-fund/
Patreon: http://www.patreon.com/somewhereskies
Website: http://www.somewhereintheskies.com
Official Store: https://www.teepublic.com/stores/somewhere-in-the-skies?ref_id=6702 
Order Ryan's Book by here: https://www.amazon.com/gp/product/B08DM39DF5?pf_rd_r=DP3NXV93VBNEN75BCJWF&amp;pf_rd_p=edaba0ee-c2fe-4124-9f5d-b31d6b1bfbee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</si>
  <si>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iCCQtULXHVg</t>
  </si>
  <si>
    <t>2020 08 17</t>
  </si>
  <si>
    <t>https://youtu.be/VSA_OL4fTjk</t>
  </si>
  <si>
    <t>Somewhere in the Skies  The Crate in the Desert</t>
  </si>
  <si>
    <t>#Unidentified #UFOs #AirForce
On episode 174 of SOMEWHERE IN THE SKIES, Ryan is joined by former Air Force Security Forces officer, Jeremy McGowan. Jeremy is a twelve- year veteran. He spent almost three years in the Middle East during Desert Storm and other operations, serving with Joint Special Operations Command and the DEA in performing counter-narcotics operations in the jungles of Colombia. But during an operation in the Jordanian Desert in 1995, something inexplicable occurred. He and a fellow security officer were ordered to guard a massive, unmarked crate in the middle of the desert. They were never told was in the crate or why they were guarding it. But while performing the cryptic duties one night, McGowan noticed something strange in the skies. Something that hovered directly over the crate and performed unbelievable maneuvers. Whatever it was, it seemed just as interested in the contents of that crate as McGowan was. And as we dig deeper in to the events of that night, we will be just as curious as well. McGowan runs us through the entire event, the aftermath, and his thoughts and theories on what was in the crate, where it went, and why the UFO may have been so interested in the contents.
CIA documents referenced by Jeremy during the discussion: https://www.cia.gov/news-information/speeches-testimony/1996/dci_testimony_032096.html
Ryan and Jeremy McGowan continue their discussion in a post-show Patreon only episode. To listen and to become a patron, visit: http://www.patreon.com/somewhereskies
Support the podcast with a one-time contribution. There's no commitment and you can tip as little or as much as you'd like when you like: https://supporter.acast.com/somewhere-in-the-skies
Buy the updated and expanded second edition of Somewhere in the Skies: A Human Approach to the UFO Phenomenon in paperback or ebook at: https://www.amazon.com/Somewhere-Skies-Human-Approach-Phenomenon/dp/1734419873/ref=sr_1_1?dchild=1&amp;keywords=somewhere+in+the+skies&amp;qid=1597561432&amp;sr=8-1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</si>
  <si>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VSA_OL4fTjk</t>
  </si>
  <si>
    <t>2020 08 10</t>
  </si>
  <si>
    <t>https://youtu.be/uBU_YAU45Fg</t>
  </si>
  <si>
    <t>Somewhere in the Skies  UFOs 2020  Part 2</t>
  </si>
  <si>
    <t>#UFOs #Pentagon #OffWorldVehicles
On episode 173 of SOMEWHERE IN THE SKIES, we dive right back in to our discussion with Tim McMillan. He and Ryan navigate their way through the controversial Wilson/Davis documents, the return of the "Alien Autopsy" film, the Bob Lazar story, and then Tim answers listener questions. It's a perfect way to wrap up our UFOs 2020 two-part series with one of the most prominent investigative writers covering UFOs in one of the most exciting and uncertain times in UFO history.
Follow Tim McMillan on Twitter at: https://twitter.com/LtTimMcMillan
Support the podcast with a one-time contribution. There's no commitment and you can tip as little or as much as you'd like when you like: https://supporter.acast.com/somewhere-in-the-skies
The updated and expanded edition of Somewhere in the Skies is now available! Order now in paperback or E-book. To purchase, and to leave a rating and review, visit: https://www.amazon.com/Somewhere-Skies-Human-Approach-Phenomenon/dp/1734419873/ref=tmm_pap_swatch_0?_encoding=UTF8&amp;qid=&amp;sr=
Patreon: http://www.patreon.com/somewhereskies
Website: http://www.somewhereintheskies.com
Official Store: https://www.teepublic.com/stores/somewhere-in-the-skies?ref_id=6702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</si>
  <si>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uBU_YAU45Fg</t>
  </si>
  <si>
    <t>2020 08 03</t>
  </si>
  <si>
    <t>https://youtu.be/Bj8aWsCdMes</t>
  </si>
  <si>
    <t>Somewhere in the Skies  UFOs 2020  Part 1</t>
  </si>
  <si>
    <t>#UFOs #Pentagon #BobLazar
On episode 173 of SOMEWHERE IN THE SKIES, we dive right back in to our discussion with Tim McMillan. He and Ryan navigate their way through the controversial Wilson/Davis documents, the return of the "Alien Autopsy" film, the Bob Lazar story, and then Tim answers listener questions. It's a perfect way to wrap up our UFOs 2020 two-part series with one of the most prominent investigative writers covering UFOs in one of the most exciting and uncertain times in UFO history.
Follow Tim McMillan on Twitter at: https://twitter.com/LtTimMcMillan
Support the podcast with a one-time contribution. There's no commitment and you can tip as little or as much as you'd like when you like: https://supporter.acast.com/somewhere-in-the-skies
Patreon: http://www.patreon.com/somewhereskies
Website: http://www.somewhereintheskies.com
Official Store: https://www.teepublic.com/stores/somewhere-in-the-skies?ref_id=6702 
Order Ryan's Book by here: https://www.amazon.com/gp/product/1734419873/ref=ppx_yo_dt_b_asin_title_o00_s00?ie=UTF8&amp;psc=1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</si>
  <si>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Bj8aWsCdMes</t>
  </si>
  <si>
    <t>2020 08 01</t>
  </si>
  <si>
    <t>https://youtu.be/fmh0uCuOnro</t>
  </si>
  <si>
    <t>Book Release and Q&amp;A!</t>
  </si>
  <si>
    <t>A celebration of the release of SOMEWHERE IN THE SKIES: A HUMAN APPROACH TO THE UFO PHENOMENON and casual Q&amp;A. Thank you so much for watching, and be sure to pick up the book in paperback or e-book at: https://www.amazon.com/Somewhere-Skies-Human-Approach-Phenomenon/dp/1734419873/ref=tmm_pap_swatch_0?_encoding=UTF8&amp;qid=1595899222&amp;sr=8-1
Patreon: http://www.patreon.com/somewhereskies
Website: http://www.somewhereintheskies.com</t>
  </si>
  <si>
    <t>fmh0uCuOnro</t>
  </si>
  <si>
    <t>2020 07 29</t>
  </si>
  <si>
    <t>https://youtu.be/iF8dKFEGmDs</t>
  </si>
  <si>
    <t>BOOK RELEASE!</t>
  </si>
  <si>
    <t>#NewRelease #UFOs #SomewhereintheSkies
SPECIAL ANNOUNCEMENT: I've kept this pretty quiet, but I'm so incredibly excited to finally share the second edition of my book with you all. This updated and expanded edition includes follow-up interviews with those in the 2016 edition, and also brand new UFO cases that have never been made public before. You'll hear exclusive interviews with scientists embarking on incredible new endeavors involving UFOs and experiencer phenomena, and so, so much more. Available in print and E-book right now on Amazon and to order from Barnes &amp; Noble. My sincere thanks to Beyond the Fray Publishing for making this happen and I hope you enjoy! 
ORDER NOW: https://www.amazon.com/gp/product/B08DM39DF5?pf_rd_r=7XP6ZJ9FJKBEZ7ND2EBJ&amp;pf_rd_p=edaba0ee-c2fe-4124-9f5d-b31d6b1bfbee</t>
  </si>
  <si>
    <t>iF8dKFEGmDs</t>
  </si>
  <si>
    <t>2020 07 27</t>
  </si>
  <si>
    <t>https://youtu.be/rKER-dmQflU</t>
  </si>
  <si>
    <t>Somewhere in the Skies  Unidentified  Out of the Shadows</t>
  </si>
  <si>
    <t>#UFOs #HistoryChannel #TomDeLonge
On episode 171 of SOMEWHERE IN THE SKIES, Ryan is joined by Anthony Lappé, the executive producer and show-runner for the History Channel/To the Stars Academy television series, Unidentified: Inside America's UFO Investigation. We learn how Lappé first got involved with the show. Lappé offers his candid thoughts on the first season, the developments with To the Stars Academy and the U.S. Government and his thoughts on the first three episodes of Season 2. Lappé then answers listener questions and gives us a sneak peek at what's to come in future episodes.
Guest Bio: Anthony Lappé is a New York-based author, producer and director. He produced the award-winning Showtime documentary about the Iraq war, BattleGround. He was the Executive Editor of the Sundance-awarding winning Guerrilla News Network. He has written for Details, ESPN: The Magazine, New York Magazine, and the South China Morning Post, among many others. In addition, he has produced programming for Fuse, PBS, National Geographic Channel and the Discovery Science Channel. More recently, he was a writer/producer for Radical Media. He is the current show-runner and executive producer for Unidentified: Inside America's UFO Investigation. Learn more at: http://www.anthonylappe.com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</si>
  <si>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rKER-dmQflU</t>
  </si>
  <si>
    <t>2020 07 20</t>
  </si>
  <si>
    <t>https://youtu.be/280nrPhHTk0</t>
  </si>
  <si>
    <t>Somewhere in the Skies  Skyman with Daniel Myrick</t>
  </si>
  <si>
    <t>#Skyman #BlairWitchProject #UFOs 
On episode 170 of SOMEWHERE IN THE SKIES, Ryan is joined by Daniel Myrick. Myrick is best known for co-writing and directing the 1999 found-footage phenomenon, The Blair Witch Project. He's found his way back to the found-footage genre with his new film, Skyman. Skyman documents the story of Carl Merryweather who believes he experienced an alien encounter at ten-years-old and is now trying to reconnect with the UFO at the same location. In this discussion, Myrick shares his extensive research into the experiencer phenomenon, how he crafted his story, and his thoughts on UFOs and the subcultures surrounding the topic.
Watch Skyman on Amazon Prime, YouTube and Google Play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</si>
  <si>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280nrPhHTk0</t>
  </si>
  <si>
    <t>2020 07 13</t>
  </si>
  <si>
    <t>https://youtu.be/nSWLceYdeXo</t>
  </si>
  <si>
    <t>Somewhere in the Skies  The 11th Green</t>
  </si>
  <si>
    <t>#UFOs #Obama #The11thGreen
On episode 169 of SOMEWHERE IN THE SKIES, Ryan is joined by filmmaker, Christopher Munch. They discuss Munch's latest film, The 11th Green, which stars Campbell Scott (House of Cards, Roger Dodger) as a journalist who uncovers the truth behind the mythology of President Eisenhower’s long-alleged involvement in extraterrestrial events. The Hollywood Reporter calls it “A thoughtful and compelling what-if . . . provocative and illuminating.” Rife with hidden government secrets and Matrix-like mind-benders, The 11th Green is grounded in what is widely believed to be the nuts-and-bolts core story of post-war U.S. military and government involvement with UFOs. Thought-provoking but understated, filled with sharply drawn characters, stark desert landscapes, and leaps across the space-time continuum, The 11th Green is challenging cinema that generates questions, discussion, and debate long after the credits roll. Today, Munch and Ryan discuss the carefully researched, yet highly imaginative world that Munch created for his film where larger questions are asked about exopolitics, disclosure, the suppression of technology, and navigating the maze of politics, the military industrial complex, distortion of truth, and the most important question, if we aren't alone, and we finally accept this as humanity, what comes next?
Watch The 11th Green at: https://theatricalathome.com/products/the-11th-green
Visit Chris Munch at: http://www.lettersfromthebigman.com/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</si>
  <si>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nSWLceYdeXo</t>
  </si>
  <si>
    <t>2020 07 06</t>
  </si>
  <si>
    <t>https://youtu.be/LIiPNmpvolA</t>
  </si>
  <si>
    <t>Somewhere in the Skies  The Tehran UFO Incident</t>
  </si>
  <si>
    <t>#UFOs #Tehran #Iran
In 1976, strange lights were being sighted over the city of Tehran, Iran. After dozens of reports, the Iranian Air Force sent up several fighter jets to investigate. General Parvis Jafari would attempt to identify the lights, soon discovering it was much more than just lights in the sky. He would soon be involved in one of the most tense standoffs with a UFO ever reported, and the subsequent investigation that would include the Iranian Air Force, the United States Air Force, the DIA, CIA, and NSA. What exactly was seen in the skies that day, and why did it seem that the United States wanted control of the entire investigation? This is the extraordinary story of the Tehran UFO Incident.
Voiceover talent provided by Roman Alec Trevino and Conor J. Nolan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</si>
  <si>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LIiPNmpvolA</t>
  </si>
  <si>
    <t>2020 06 29</t>
  </si>
  <si>
    <t>https://youtu.be/MWwpXrnex6E</t>
  </si>
  <si>
    <t>Somewhere in the Skies  Paramalgamation</t>
  </si>
  <si>
    <t>#BeyondtheFray #Paranormal #ShannonLeGro
On episode of 167 of SOMEWHERE IN THE SKIES, Shannon LeGro returns to tell some of the weirdest and most mystifying stories from her latest book, Beyond the Fray: Paramalgamation. First you might be asking, what is paramalgamation? Simply, it is the melding together of inexplicable paranormal experiences, which can and should by all rights be wholly separate. In this second book by renowned paranormal researcher, Shannon LeGro and USA Today bestselling author, G. Michael Hopf; comes a collection of unexplained, nearly impossible to classify encounters with the strange, terrifying, and life-changing. This is a collection of some of the strangest and scariest stories ever told by the people who experienced them. This episode literally gave Ryan nightmares... so grab your blanket, put it over your head, and definitely leave the lights on as we hear a paramalgamation of stories that lay deep beyond the fray!
Order Beyond the Fray: Paramalgamation on Amazon: https://www.amazon.com/Beyond-Fray-Paramalgamation-Michael-Hopf/dp/1734419830/ref=sxts_sxwds-bia-wc-p13n1_0?crid=1K1WPWJ1EBPVP&amp;cv_ct_cx=paramalgamation&amp;dchild=1&amp;keywords=paramalgamation&amp;pd_rd_i=1734419830&amp;pd_rd_r=bcc1c4fe-9b63-4e27-9251-a12b83f017dd&amp;pd_rd_w=ZrtxZ&amp;pd_rd_wg=24Zm8&amp;pf_rd_p=1da5beeb-8f71-435c-b5c5-3279a6171294&amp;pf_rd_r=EHZJ57JB8ES6SRDHCJBT&amp;psc=1&amp;qid=1593371932&amp;sprefix=paramalgam%2Caps%2C571&amp;sr=1-1-70f7c15d-07d8-466a-b325-4be35d7258cc
Visit Shannon at: http://www.intothefrayradio.com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</si>
  <si>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MWwpXrnex6E</t>
  </si>
  <si>
    <t>2020 06 22</t>
  </si>
  <si>
    <t>https://youtu.be/CHeuTUSf4i0</t>
  </si>
  <si>
    <t>Somewhere in the Skies  Witness Accounts  Volume Eleven</t>
  </si>
  <si>
    <t>#UFOs #SomewhereintheSkies #RyanSprague
On episode 166 of SOMEWHERE IN THE SKIES, we travel all across the United States for more accounts of strange things seen above. From triangles to sparking objects, from cylindrical, luminous craft to intelligent orbs dancing a choreographed dance in the pitch black skies. As more and more people come forward with incredible stories, it becomes increasingly difficult not only ignore, but deny a very powerful and life-altering collection of phenomena are reaching the eyes, minds, and hearts of hundreds of people across the United States and hundreds of thousands all across the world. A very special thanks goes to out those who shared their stories in this volume. You've allowed us a glimpse in to your amazing stories, and we are listening. Relating. And most importantly, we are joining you as we continue to search for answers somewhere in the skies.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</si>
  <si>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CHeuTUSf4i0</t>
  </si>
  <si>
    <t>2020 06 08</t>
  </si>
  <si>
    <t>https://youtu.be/bQxz3xxr72c</t>
  </si>
  <si>
    <t>Somewhere in the Skies  Unsolved Mysteries  The UFO Stack Pack Hour</t>
  </si>
  <si>
    <t>#UnsolvedMysteries #UFOs #Aliens 
On episode 164 of SOMEWHERE IN THE SKIES, Ryan is joined by listener favorite, Rob Kristoffersen, of the OUR STANGE SKIES podcast to break down the most memorable UFO segments from Unsolved Mysteries! Join the guys as they stroll down memory lane, discussing the Roswell UFO crash, the Socorro UFO landing, the Falcon Lake close encounter, the Allagash Four Alien Abduction, and of course... the Rendlesham Forest incident. With first-hand witnesses and experiencers coming forward, some, for the very first time ever on camera, to the highly accurate, yet sometimes hilarious reenactments. We cover it all in its unapologetically 80s ways as Robert Stack does what he does best; makes the trench coat cool and creeps us the hell out!
Check out all of Rob's work over at: http://www.ourstrangeskies.com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</si>
  <si>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bQxz3xxr72c</t>
  </si>
  <si>
    <t>2020 06 01</t>
  </si>
  <si>
    <t>https://youtu.be/LWHAuVHCgac</t>
  </si>
  <si>
    <t>Somewhere in the Skies  The Rendlesham Forest UFO Conspiracy</t>
  </si>
  <si>
    <t>#Rendlesham #UFO #Conspiracy
Make sure to subscribe, like this video, and turn on notifications! 
On episode 163 of SOMEWHERE IN THE SKIES, Nick Redfern returns to discuss his latest book,  The Rendlesham Forest UFO Conspiracy: A Close Encounter Exposed as a Top Secret Government Experiment._x000D_
_x000D_
In the final days of December 1980, strange encounters and bizarre incidents occurred in the heart of Rendlesham Forest, Suffolk, England. Based upon their personal encounters, many of the military personnel who were present at the time believed that something extraterrestrial came down in those dark woods. What if, however, there was another explanation for what happened four decades ago?_x000D_
_x000D_
What if that explanation, if revealed, proved to be even more controversial than the theory that aliens arrived from a faraway world? The ramifications for the field of Ufology would be immense. In his new, sensational book, Nick Redfern reveals that one of the most famous UFO cases of all time was really a series of top secret experiments using holograms, mind-control programs, deception, disinformation, conspiracies and cover-ups. The shocking truth of a forty-year-old mystery is now revealed._x000D_
_x000D_
Guest Bio: Nick Redfern is the author of more than 60 books. They include Flying Saucers from the Kremlin; The Roswell UFO Conspiracy; Women in Black; Men in Black; Nessie; Chupacabra Road Trip; The Black Diary; and 365 Days of UFOs. Nick has appeared on many TV shows, including the National Geographic Channel’s Paranatural; the SyFy Channel’s Proof Positive; and the Travel Channel’s In Search of Monsters._x000D_
Order Nick's Book here: https://www.amazon.com/Rendlesham-Forest-UFO-Conspiracy-Government/dp/1945962283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</si>
  <si>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LWHAuVHCgac</t>
  </si>
  <si>
    <t>2020 05 25</t>
  </si>
  <si>
    <t>https://youtu.be/N1GseYzQQmE</t>
  </si>
  <si>
    <t>Somewhere in the Skies  UFOs, the Mantis Man, and Shades of Death Road</t>
  </si>
  <si>
    <t>#UFOs #Paranormal #RyanSprague
On episode 162 of SOMEWHERE IN THE SKIES, we welcome Patrick to the show to recount some of the strange and surreal stories of a lifetime with the unknown. First, Patrick and a friend find themselves lost with an unstable conspiracy theorist in the backcountry of Northern Montana in the winter of 1996. With all bets off, the two boys are forced to follow the bizarre man to safety, but not before he shows them an enormous UFO flying directly overhead, which shatters their reality and casts doubt that the strange guide may be telling the truth after all. And then, along the banks of a small river in New Jersey, a fisherman and his brother come face to face with an unimaginable entity. Two years later along this same stretch of river, Patrick watches up close as an extraordinary object hovers in the forest, sending wildlife scattering in all directions, before shooting skyward through the trees and disappearing into the heavens. And lastly, several strange encounters leave Patrick mystified at a place known by locals as Ghost Lake._x000D_
_x000D_
Register for FREE for the All The Strange Virtual eXpo on May 30th to watch an exclusive presentation by Ryan and a handful of other awesome guest speakers! https://allthestrange.com/registration/_x000D_
_x000D_
Special thanks to Patrick for sharing these stories with us. If you have a story you'd like to share on the show, please reach out by using the contact tab on the website to discuss more: http://www.somewhereintheskies.com/contact.html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</si>
  <si>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N1GseYzQQmE</t>
  </si>
  <si>
    <t>2020 05 18</t>
  </si>
  <si>
    <t>https://youtu.be/hbcxLiId1Qs</t>
  </si>
  <si>
    <t>Somewhere in the Skies  Medieval UFOs  Mythologizing Aerial Phenomena (VIDEO VERSION)</t>
  </si>
  <si>
    <t>#UFOs #Medieval #Myth
On episode 161 of SOMEWHERE IN THE SKIES, the Time Lord himself, Micah Hanks, returns to guide bring through time and space back to the age  of antiquity to speculate what UFOs looked like, or how they were perceived throughout the ages. Tracing aerial phenomena in ancient times, the middle ages, up through the modern era and today, we hear the incredible ways that Hanks and other UFO researchers are using modern-day technology to investigate aerial phenomena of centuries past. From cosmic anchors being dropped by celestial airships to luminous crosses, shields, and yes... even saucers being recorded throughout time in our skies. Are these truly visitors from beyond or a gradual myth in the making? 
Visit Micah Hanks at: http://www.MicahHanks.com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</si>
  <si>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hbcxLiId1Qs</t>
  </si>
  <si>
    <t>2020 05 14</t>
  </si>
  <si>
    <t>https://youtu.be/XilYEkCEMzM</t>
  </si>
  <si>
    <t>All the Strange -  A FREE Virtual eXpo!</t>
  </si>
  <si>
    <t>Rogue Planet presents All The Strange 2020!
All The Strange 2020 is a virtual/online eXpo highlighting and celebrating UFOs, extraterrestrial life, ghosts, Bigfoot, you know . . . all the strange!
Join us on May 30th as we showcase a series of fun presentations delivered by a lineup of awesome humans who are fascinated by the strange.
All The Strange 2020 is a 100% FREE event!
You must register to view the presentations. For more info, and to register, visit: http://www.allthestrange.com</t>
  </si>
  <si>
    <t>XilYEkCEMzM</t>
  </si>
  <si>
    <t>2020 05 13</t>
  </si>
  <si>
    <t>https://youtu.be/bJ92xiskru8</t>
  </si>
  <si>
    <t>Ryan Sprague - UFO Garage Podcast Interview</t>
  </si>
  <si>
    <t>#RyanSprague #UFOs #Pentagon
Ryan is interviewed about his work in the UFO field and his personal thoughts on the UFO phenomenon and how it is handled in the mainstream media. He shares several stories from his book, Somewhere in the Skies: A Human Approach to an Alien Phenomenon, and then answers Joe and Ben's burning UFO questions!
Interview originally aired on December 9th, 2019 on the UFO Garage Podcast
UFO Garage site: https://ufogaragepc.com/
UFO Garage Merch: https://ufogaragepc.com/collections/all
Facebook Page: https://www.facebook.com/ufogaragepc
Facebook Group Page: “Like” the main page, then click the “Visit Group” button near the top of the page.
Instagram: https://www.instagram.com/ufogarage/
Visit Ryan and his work at: http://www.somewhereintheskies.com
Subscribe to the Somewhere in the Skies podcast at: https://podcasts.apple.com/us/podcast/somewhere-in-the-skies/id1227858637</t>
  </si>
  <si>
    <t>bJ92xiskru8</t>
  </si>
  <si>
    <t>2020 05 04</t>
  </si>
  <si>
    <t>https://youtu.be/VKzAyf7eavI</t>
  </si>
  <si>
    <t>Somewhere in the Skies  UFO Lockdown with Dave Foley, Jeremy Corbell, and UFO Jane</t>
  </si>
  <si>
    <t>#UFOs #BobLazar #Comedy
One episode 159 of SOMEWHERE IN THE SKIES, UFO Jane of the Weird UFO Show takes the hosting seat for an epic panel discussion with actor/comedian, Dave Foley, investigative filmmaker, Jeremy Corbell, and of course... Ryan! The panel originally aired during a special fifteen hour-long virtual UFO lockdown event created, curated, and hosted by UFO Jane. In this panel, the group discuss the Navy UFO videos, the process of belief versus the acceptance of facts and evidence, and of course with Jeremy on-hand, we get a crash course on Bob Lazar and the theories behind his anti-gravity work during his time working at S-4, a sub-site of Area 51. Dave Foley also puts a critical eye on comedians and their role in ridiculing the UFO topic since the beginning of the modern UFO era. Of... and the conversation heads down other unexpected roads as the entire group navigate their way through and uncensored and wild ride during UFO Lockdown! _x000D_
_x000D_
To watch the video version of this panel, subscribe to the UFO Jane YouTube channel and watch at: https://www.youtube.com/watch?v=t5ASG-1vXD8_x000D_
_x000D_
Special Thanks to UFO Jane and Glurp the Alien for all their hard work on an amazing event. Learn more about UFO Lockdown at: http://www.ufolockdown.com_x000D_
_x000D_
Website: http://www.somewhereintheskies.com_x000D_
_x000D_
Patreon: http://www.patreon.com/somewhereskies_x000D_
_x000D_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</si>
  <si>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VKzAyf7eavI</t>
  </si>
  <si>
    <t>2020 05 01</t>
  </si>
  <si>
    <t>https://youtu.be/zJ9yEpjB5wQ</t>
  </si>
  <si>
    <t>CASE FILES  005   When UFOs Attack</t>
  </si>
  <si>
    <t>#UFOs #Police #CaseFiles
Did a UFO collide or attack a Deputy Sheriff's police car? This is the Val Johnson UFO incident.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Opening Theme Song, "Ephemeral Reign" by Per Kiilstofte
Credits:
Val Johnson UFO reenactment footage - "That's Incredible!" television series, ABC Studios
J. Allen Hynek footage - Smithsonian Channel, ViacomCBS
Val Johnson police vehicle photos courtesy of the Marshall County Museum</t>
  </si>
  <si>
    <t>zJ9yEpjB5wQ</t>
  </si>
  <si>
    <t>2020 04 27</t>
  </si>
  <si>
    <t>https://youtu.be/uOfjtCTJcKM</t>
  </si>
  <si>
    <t>Somewhere in the Skies  The Basement Office with (VIDEO VERSION)</t>
  </si>
  <si>
    <t>#UFOs #Pentagon #UFOvideos
On episode 158 of SOMEWHERE IN THE SKIES, we head down to the dark and dingy basement office of NY Post journalist, Steven Greenstreet. After the bombshell news of a secret Pentagon UFO program was released to the world, news outlets scurried to play catch-up on this highly intriguing news. Luckily, the NY Post had Steven Greenstreet on hand who had a keen interest in the UFO topic. Thus, The Basement Office web-series was created. Along with Nick Pope, a former government official who researched and investigated UFOs for the Ministry of Defense, Greenstreet and Pope navigate their way through decades of UFO history to get us to where we are now in 2020 on the issue. In this interview, Greenstreet discusses what he found most fascinating in his research. He then breaks down two very compelling UFO videos he and Ryan came across, and then we get a sneak peek and what to expect in season two of the Basement Office.
To watch the entire first season of the Basement Office, visit: https://www.youtube.com/playlist?list=PLwNrNqsuwF1n43wh5nuV5hTFrdAN00kfk
Patreon: http://www.patreon.com/somewhereskies 
Website: http://www.somewhereintheskies.com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</si>
  <si>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uOfjtCTJcKM</t>
  </si>
  <si>
    <t>2020 04 23</t>
  </si>
  <si>
    <t>https://youtu.be/9WGNF6LcIRI</t>
  </si>
  <si>
    <t>Happy Birthday William Shakespeare!</t>
  </si>
  <si>
    <t>#Shakespeare #ShakespeareDay #Monologue
In celebration of the proposed birthday of our greatest dramatist in history, I dusted off the 'ol acting boots and gave one of his most ambitious monologues a run for its money. Enjoy.
Website: www.somewhereintheskies.com</t>
  </si>
  <si>
    <t>9WGNF6LcIRI</t>
  </si>
  <si>
    <t>https://youtu.be/qZrmHcZs7Xo</t>
  </si>
  <si>
    <t>Alien Abductions &amp; The Lizard Man of Scape Ore Swamp</t>
  </si>
  <si>
    <t>#AlienAbduction #LizardMan #Cryptids
In the final episode of Paranormal Podcastalypse, Derek Hayes of the Monsters Among Us podcast and Shannon LeGro of Into the Fray Radio invited a group of panelists to discuss alien abductions and the slithery cryptid known as the Lizard Man of Scape Ore Swamp! 
Panelists featured:
Micah Hanks of the Micah Hanks Program and The Seven Ages Audio Journal
Rob Morphy of the Cryptonaut Podcast
Lyle Blackburn - Bigfoot and Cryptid Researcher
Ryan Sprague of the Somewhere in the Skies podcast
Monsters Among Us : http://www.monstersamonguspodcast.com/
Into the Fray Radio: https://intothefrayradio.com/
Micah Hanks Program: https://micahhanks.com/podcast/
Cryptonaut Podcast: https://cryptonautpodcast.com/
Lyle Blackburn: http://www.lyleblackburn.com/
Somewhere in the Skies: http://www.somewhereintheskies.com</t>
  </si>
  <si>
    <t>qZrmHcZs7Xo</t>
  </si>
  <si>
    <t>2020 04 20</t>
  </si>
  <si>
    <t>https://youtu.be/gd3uuu_6LKo</t>
  </si>
  <si>
    <t>Somewhere in the Skies  Stories with Sapphire</t>
  </si>
  <si>
    <t>#Ghosts #StoriesWithSapphire #Paranormal
On episode 157 of SOMEWHERE IN THE SKIES, we are taking a sharp turn and heading down the spectral path of the paranormal and supernatural with Sapphire Sandalo. No stranger to the unknown, Sapphire navigates us through her own personal journey of Filipino folklore and familial stories. She then shares some of her favorite accounts of the strange, the dark, the light, and the mystifying from her hit new podcast, Stories with Sapphire. Then, she and Ryan tackle the Ouija board, simulation theory, and the possibility of a phenomenal string between all the weird worlds we call home. _x000D_
_x000D_
Guest Bio: Sapphire Sandalo is an animator, host, and writer in Los Angeles. She created the web series and podcast "Something Scary" back in 2016.  She is a recurring Paranormal Expert on "Paranormal Caught On Camera" on Travel Channel, and the upcoming "Paranormal Nightshift" on T&amp;amp;E. She is a part-time professor at Loyola Marymount University, where she teaches a class about the importance of diversity and accurate representation in animation and entertainment. In her spare time, she practices her tarot reading skills and enjoys learning about other occult knowledge. She created "Stories With Sapphire" to celebrate supernatural experiences from around the world, and to create more cultural diversity within the paranormal community.  Learn more at: http://www.sapphiresandalo.com_x000D_
_x000D_
Website: http://www.somewhereintheskies.com_x000D_
_x000D_
Patreon: http://www.patreon.com/somewhereskies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</si>
  <si>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gd3uuu_6LKo</t>
  </si>
  <si>
    <t>2020 04 17</t>
  </si>
  <si>
    <t>https://youtu.be/ojfj9i-yciA</t>
  </si>
  <si>
    <t>Somewhere in the Skies  Reviewing COMMUNION with Andrew Sanford</t>
  </si>
  <si>
    <t>#MovieReview #Communion #ChristopherWalken
In this bonus episode of SOMEWHERE IN THE SKIES, Andrew Sanford returns to review yet another film that would go down in the annals of alien abduction history; but not exactly in the best of ways. Polarizing in every sense of the word, Communion, adapted from the New York Times Best-Selling book of the same name, tells the story of real-life horror novelist, Whitley Strieber. _x000D_
_x000D_
On December 26th, 1985, at a secluded cabin in upstate New York, Whitley Strieber joined his wife and son for a weekend in the woods. They celebrated the holiday together and went to bed early. Six hours later, he found himself suddenly awake...and forever changed. In the film adaptation, directed by Phillipe Mora and starring Christopher Walken as Whitley Strieber, it became clear that just because a book is a phenomenal success, that doesn't mean the film will be as highly praised. Ryan and Andrew navigate their way through this dizzying film, trying to find out just exactly where the film went wrong... and so bizarrely right!_x000D_
_x000D_
Check out Ryan and Andrew on the CW Television series, Mysteries Decoded. Stream for free at: http://www.cwseed.com_x000D_
_x000D_
Follow Andrew Sanford on Twitter @SanfordMinusSon_x000D_
_x000D_
Website: http://www.somewhereintheskies.com_x000D_
_x000D_
Patreon: http://www.patreon.com/somewhereskies_x000D_
_x000D_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Edited by: Jane Palomera Moore 
Opening Theme Song, "Ephemeral Reign" by Per Kiilstofte
SOMEWHERE IN THE SKIES is part of the eOne podcast network. To learn more, CLICK HERE</t>
  </si>
  <si>
    <t>ojfj9i-yciA</t>
  </si>
  <si>
    <t>2020 04 13</t>
  </si>
  <si>
    <t>https://youtu.be/cqO20fxaYmg</t>
  </si>
  <si>
    <t>Somewhere in the Skies  Witness Accounts  Volume Ten</t>
  </si>
  <si>
    <t>#UFOs #UFOwitness #SomewhereintheSkies
On episode 156 of SOMEWHERE IN THE SKIES, we hear another powerful and deeply profound set of UFO accounts from the voices of those who experienced them. From V-Shaped formations of lights over Colorado to saucer-shaped craft floating over the skies of California. From multi-witnessed accounts with completely different perceptions and memories of the event to a strange flash of self-illuminating a dozen small children in Nova Scotia. This and so much more in yet another volume of witness accounts._x000D_
_x000D_
Special thanks to each and every person who shared their stories. I hope just by sharing your story, it will resonate with those who also seek answers somewhere in the skies. If you would like to be featured in an upcoming volume of Witness Accounts, use the contact tab on the website to discuss further._x000D_
_x000D_
For every individual episode review or umbrella podcast review of SOMEWHERE IN THE SKIES over on Podchaser, they will donate 25 cents to the Meals on Wheel's America COVID-19 Response Fund. Help the show and help individuals and families get the meals they need during this crisis. To review, visit: https://www.podchaser.com/podcasts/somewhere-in-the-skies-520284
Patreon: http://www.patreon.com/somewhereskies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</si>
  <si>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cqO20fxaYmg</t>
  </si>
  <si>
    <t>2020 04 10</t>
  </si>
  <si>
    <t>https://youtu.be/XMLIr6BMdSA</t>
  </si>
  <si>
    <t>CASE FILES  004   Shoot to Kill...an Alien</t>
  </si>
  <si>
    <t>#Alien #AirForce #UFOs
Did the U.S. Air Force shoot and kill a runaway alien? Tune in to find out!
Patreon: http://www.patreon.com/somewhereskies 
Official Store: https://www.teepublic.com/stores/somewhere-in-the-skies?ref_id=6702 
Twitter: @SomewhereSkies 
Instagram: @SomewhereSkiesPod 
Credit:
"Interrogation Animation" by Quarmo
"Alien Stock Video" by Savvas Karampalasis
Twentieth Century Fox
Military.com</t>
  </si>
  <si>
    <t>XMLIr6BMdSA</t>
  </si>
  <si>
    <t>2020 04 09</t>
  </si>
  <si>
    <t>https://youtu.be/qi5GJgmmnNo</t>
  </si>
  <si>
    <t>Ryan Reviews...</t>
  </si>
  <si>
    <t>#MovieReview #LittleWomen #Comedy
In the premiere episode of RYAN REVIEWS... he runs us through the 2019 Oscar-nominated and Oscar winning film, Little Women. 
Directed by: Greta Gerwig
Starring:  
Saoirse Ronan
Emma Watson
Florence Pugh
Eliza Scanlen
Laura Dern
Timothée Chalamet
Meryl Streep
Tracy Letts
Bob Odenkirk
James Norton
Louis Garrel
Chris Cooper
Synposis: In the years after the Civil War, Jo March lives in New York and makes her living as a writer, while her sister Amy studies painting in Paris. Amy has a chance encounter with Theodore, a childhood crush who proposed to Jo but was ultimately rejected. Their oldest sibling, Meg, is married to a schoolteacher, while shy sister Beth develops a devastating illness that brings the family back together.
LITTLE WOMEN is available on Amazon: https://www.amazon.com/gp/video/detail/amzn1.dv.gti.8cb78d19-fc57-4ec8-3226-c04c8a8f48b9?autoplay=1
Find Ryan on Twitter: https://twitter.com/RyanSprague51
Instagram: https://www.instagram.com/sprague51/
Website: http://www.somewhereintheskies.com</t>
  </si>
  <si>
    <t>qi5GJgmmnNo</t>
  </si>
  <si>
    <t>2020 04 07</t>
  </si>
  <si>
    <t>https://youtu.be/uwtOVXA0p2s</t>
  </si>
  <si>
    <t>Ryan's Random Facts</t>
  </si>
  <si>
    <t>#Quarantine #RandomFacts #Albatross
Welcome to the premiere episode of Ryan''s Random Facts. Today, we cover... the Albatross.
Stay at home. Don't be an asshole. Think of others during all this. Please.
Twitter: https://twitter.com/RyanSprague51
Instagram: https://www.instagram.com/sprague51/
Website: http://www.somewhereintheskies.com</t>
  </si>
  <si>
    <t>uwtOVXA0p2s</t>
  </si>
  <si>
    <t>2020 04 06</t>
  </si>
  <si>
    <t>https://youtu.be/HXuG7HFGm6c</t>
  </si>
  <si>
    <t>SOMEWHERE IN THE DARK SKIES with Andrew Sanford</t>
  </si>
  <si>
    <t>#MovieReview #HorrorMovie #AlienAbduction
On episode 155 of SOMEWHERE IN THE SKIES, Andrew Sanford returns to review the 2013 horror/sci-fi film, DARK SKIES. As the Barrett family's peaceful suburban life is rocked by an escalating series of disturbing events, they come to learn that a terrifying and deadly force is after them, one which may have arrived from beyond the stars._x000D_
_x000D_
This polarizing film draws on decades of authentic alien abduction cases and research, mashing it in to a smorgasbord of paranormal, supernatural, and ufological goodness and badness. Ryan and Andrew navigate their way through its dark and sometimes laughably absurd plot points, making for a very fun and very opinionated journey. Go watch the film, come back, and enjoy this epic movie review, somewhere in the dark skies!_x000D_
_x000D_
Guest Bio: Andrew Sanford is a Writer/Performer operating out of NYC. He was a featured writer for the ABC New Talent Showcase in 2014 and 2016 and a quarter finalist in the 2019 Screencraft Horror Screenplay competition. Andrew also hosts the long running comedy podcast Half White Son of a Black Man and was a guest cohost on the Season Finale of Mysteries Decoded on the CW. Follow Andrew's podcast on Instagram here: https://www.instagram.com/half_white_son_of_a_black_man/_x000D_
_x000D_
UPDATE: The 2020 Contact in the Desert Conference has been postponed per CDC guidelines. To learn more, visit: http://www.contactinthedesert.com_x000D_
_x000D_
Patreon: http://www.patreon.com/somewhereskies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Edited by: Jane Palomera Moore 
Opening Theme Song, "Ephemeral Reign" by Per Kiilstofte 
SOMEWHERE IN THE SKIES is part of the eOne podcast network. To learn more, visit: https://entertainmentonepodcast.com</t>
  </si>
  <si>
    <t>HXuG7HFGm6c</t>
  </si>
  <si>
    <t>2020 04 05</t>
  </si>
  <si>
    <t>https://youtu.be/QxDvJAH835w</t>
  </si>
  <si>
    <t>UFO ROUNDTABLE - Paranormal Now Radio</t>
  </si>
  <si>
    <t>#UFOs #DavidWilcock #SkinwalkerRanch
In this digital UFO roundtable, Paranormal Now Radio host, Alan B. Smith, navigates the latest with a panel of UFO researchers and how COVID-19 has affected their lives and their research. They also talk about the controversial figures in Ufology who constantly promote and perpetuate false claims, dangerous conspiracy theories, and cult-like tendencies before, during, and most likly after COVID-19 passes. Skinwalker Ranch is discussed in-depth, along with the latest in aerospace news and the first mission launched by the United States Space Force. It's a jam-packed show full of insight, laughs, and most of all... UFOs! 
Panelists include: Marc D'Antonio, Carole Carle, Jason McClellan, and Ryan Sprague
Originally broadcast on Paranormal Now. To learn more, visit: https://www.paranormalnow.net
Visit KGRA Radio at: https://kgraradio.com/
Visit Ryan at: http://www.somewhereintheskies.com
Twitter: @somewhereSkies
Instagram: @SomeSkiespod</t>
  </si>
  <si>
    <t>QxDvJAH835w</t>
  </si>
  <si>
    <t>2020 04 03</t>
  </si>
  <si>
    <t>https://youtu.be/ytkIhAM8rBY</t>
  </si>
  <si>
    <t>CASE FILES  003   The Coyne Helicopter UFO Incident</t>
  </si>
  <si>
    <t>In 1973, four Army Reservists in a helicopter over Mainsfield, Ohio, had a close encounter with massive unknown craft. So close, that it almost caused a mid-air collision.
Patreon: http://www.patreon.com/somewhereskies
Website: http://www.somewhereintheskies.com
Official Store: https://www.teepublic.com/stores/somewhere-in-the-skies?ref_id=6702
Order Ryan's Book here: https://www.amazon.com/Somewhere-Skies-Human-Approach-Phenomenon/dp/0967799589/ref=sr_1_1?crid=29M4O13BF8D0C&amp;dchild=1&amp;keywords=somewhere+in+the+skies&amp;qid=1584929409&amp;sprefix=somewhere+in+the+skies%2Caps%2C149&amp;sr=8-1
Twitter: @SomewhereSkies
Instagram: @SomewhereSkiesPod
Images provided by:
Paramount Television
Mansfield News
Shutterstock</t>
  </si>
  <si>
    <t>ytkIhAM8rBY</t>
  </si>
  <si>
    <t>2020 03 31</t>
  </si>
  <si>
    <t>https://youtu.be/KCv7N6PjGeQ</t>
  </si>
  <si>
    <t>Ryan Sprague and Jason McClellan Talk UFOs!</t>
  </si>
  <si>
    <t>#UFOs #SkinwalkerRanch #RoguePlanet
As self quarantine continues, Ryan Sprague and Jason McClellan sit down for a laid back chat about UFOs, Skinwalker Ranch, and the evolution or devolution of the CE-5 movement. Can we truly vector in UFOs and aliens and initiate contact? And what some of the most well-documented UFO cases out there for even the hardened skeptics to reexamine? This in so much more in the premiere episode of TALKING UFOs! 
If you like these types of episodes, let us know in the comments below and we'll keep doing them. In the meantime, stay safe and healthy and keep looking up... if you can get out of the house! 
Opening Music is "Vision" by Caleb Hanks. Visit him at: http://www.theclerkchronicles.com/
Visit us at: http://www.RoguePlanet.tv
Follow Jason on Twitter: https://twitter.com/Acecentric
Patreon: http://www.patreon.com/somewhereskies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t>
  </si>
  <si>
    <t>KCv7N6PjGeQ</t>
  </si>
  <si>
    <t>2020 03 30</t>
  </si>
  <si>
    <t>https://youtu.be/YPDL5Q4Z73g</t>
  </si>
  <si>
    <t>Somewhere in the Skies  A Strange New World with Mike Damante (VIDEO)</t>
  </si>
  <si>
    <t>#UFOs #Punk #SomewhereintheSkies
Greetings and welcome to the all-new video version of the podcast episodes of SOMEWHERE IN THE SKIES! When there are video capabilities with guests, rest assured we will be uploading the podcast in video form. This will be the same as the audio format, but you now get to see the guests and Ryan interacting and even some visuals for things they mention or reference. I hope you enjoy the new format and let us know what you think in the comments below!
Visit Mike Damante's website at: https://www.punkrockandufos.com/
Order Mike Damante's books here: https://www.amazon.com/s?i=stripbooks&amp;rh=p_27%3ADamante+Mike&amp;s=relevancerank&amp;text=Damante+Mike&amp;ref=dp_byline_sr_book_1
Ryan will be tentatively speaking at Contact in the Desert this Spring. (Pending COVID-19 guidelines) For tickets, visit: https://contactinthedesert.com/
Patreon: http://www.patreon.com/somewhereskies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Opening Theme Song, "Ephemeral Reign" by Per Kiilstofte
SOMEWHERE IN THE SKIES is part of the eOne podcast network. To learn more, visit: https://entertainmentonepodcast.com</t>
  </si>
  <si>
    <t>YPDL5Q4Z73g</t>
  </si>
  <si>
    <t>2020 03 28</t>
  </si>
  <si>
    <t>https://youtu.be/qNuyEqhS6Vk</t>
  </si>
  <si>
    <t>Cooking with Ryan!</t>
  </si>
  <si>
    <t>With self-quarantine is full effect, I have a lot of time on my hands. So I'm using those hands to make some of the most challenging dishes that even the most accomplished of chefs won't tackle. So... let's cook!</t>
  </si>
  <si>
    <t>qNuyEqhS6Vk</t>
  </si>
  <si>
    <t>2020 03 27</t>
  </si>
  <si>
    <t>https://youtu.be/76cW9t2w5_I</t>
  </si>
  <si>
    <t>Somewhere in the Skies  Our Alien Planet  Personal Journeys Through COVID-19</t>
  </si>
  <si>
    <t>#CoronaVirus #COVID19 #Pandemic
On this bonus episode of SOMEWHERE IN THE SKIES, we hear from podcasters, researchers, listeners, and friends from across the United States and abroad as they share their personal thoughts, feelings, and experiences through the COVID-19 pandemic. Many find themselves out of work, self-quarantined, and even on city or state-wide lockdowns. How do they pass the time? What are they working on in terms of podcasting and researching? But most importantly, how can we lift each other up when we've been knocked down by these uncertain times? I hope you enjoy this compilation of stories and insights as we move forward here on the ground and continue looking up, somewhere in the skies._x000D_
_x000D_
Sincere thanks to everyone who contributed to this episode. And special thanks to everyone who has stayed with us through all of this. Please be kind, be safe, and be well. _x000D_
_x000D_
Ryan will be tentatively speaking at Contact in the Desert this Spring. (Pending COVID-19 guidelines) For tickets, CLICK HERE_x000D_
_x000D_
Patreon: http://www.patreon.com/somewhereskies_x000D_
Official Store: https://www.teepublic.com/stores/somewhere-in-the-skies?ref_id=6702 
Order Ryan's Book by here: https://www.amazon.com/Somewhere-Skies-Human-Approach-Phenomenon-ebook/dp/B01M3MRU4M/ref=sr_1_1?dchild=1&amp;keywords=somewhere+in+the+skies&amp;qid=1585066019&amp;sr=8-1 
Twitter: @SomewhereSkies 
Instagram: @SomewhereSkiesPod 
Watch Mysteries Decoded for free at http://www.CWseed.com 
Opening Theme Song, "Ephemeral Reign" by Per Kiilstofte 
SOMEWHERE IN THE SKIES is part of the eOne podcast network. To learn more, visit: https://entertainmentonepodcast.com</t>
  </si>
  <si>
    <t>76cW9t2w5_I</t>
  </si>
  <si>
    <t>2020 03 25</t>
  </si>
  <si>
    <t>https://youtu.be/c_8iszQawvM</t>
  </si>
  <si>
    <t>CASE FILES  002   The Astronaut and the Alien Film Footage</t>
  </si>
  <si>
    <t>The late Ellison Onizuka made history as the first asian, Japanese American, and Hawaiian  astronaut to fly in space. But he went down in UFO history for other reasons. Reasons of the extraterrestrial persuasion. 
Patreon: http://www.patreon.com/somewhereskies
Website: http://www.somewhereintheskies.com
Official Store: https://www.teepublic.com/stores/somewhere-in-the-skies?ref_id=6702
Order Ryan's Book here: https://www.amazon.com/Somewhere-Skies-Human-Approach-Phenomenon/dp/0967799589/ref=sr_1_1?crid=2A47CFXL25WGE&amp;dchild=1&amp;keywords=somewhere+in+the+skies&amp;qid=1584592616&amp;sprefix=somewhere+in+the+skies%2Caps%2C147&amp;sr=8-1
Twitter: @SomewhereSkies
Instagram: @SomewhereSkiesPod
Images and video provided by:
NASA: https://www.nasa.gov
USAF: https://www.airforce.com
Shutterstock: https://www.shutterstock.com</t>
  </si>
  <si>
    <t>c_8iszQawvM</t>
  </si>
  <si>
    <t>2020 03 23</t>
  </si>
  <si>
    <t>https://youtu.be/stYYwiGnU6E</t>
  </si>
  <si>
    <t>Somewhere in the Skies  Conspiring Theories</t>
  </si>
  <si>
    <t>#Conspire #UFOs #Paranormal
On episode 153 of SOMEWHERE IN THE SKIES, we are joined by UFO and cryptid researcher, Chris Holm. Chris hosts the Conspire a Theory podcast which covers such topics as the paranormal, skeptical insights, fandom, and hot topic comedy. _x000D_
_x000D_
Chris discusses what got him interested in UFOs and the paranormal, some of his personal experiences, and then he and Ryan dig deep in to Chris's approaches to interviewing witnesses and the value of stories._x000D_
_x000D_
Subscribe to the Conspire a Theory podcast by visiting: https://player.fm/series/conspire-a-theory_x000D_
Ryan will be tentatively speaking at Contact in the Desert this Spring. (Pending COVID-19 guidelines) For tickets, visit: https://contactinthedesert.com/_x000D_
Patreon: http://www.patreon.com/somewhereskies_x000D_
_x000D_
Official Store: https://www.teepublic.com/stores/somewhere-in-the-skies?ref_id=6702_x000D_
Order Ryan's Book by here: https://www.amazon.com/Somewhere-Skies-Human-Approach-Phenomenon/dp/0967799589/ref=sr_1_1?dchild=1&amp;keywords=somewhere+in+the+skies&amp;qid=1584937200&amp;sr=8-1_x000D_
Twitter: @SomewhereSkies_x000D_
_x000D_
Instagram: @SomewhereSkiesPod_x000D_
_x000D_
Watch Mysteries Decoded for free at http://www.CWseed.com_x000D_
_x000D_
Opening Theme Song, "Ephemeral Reign" by Per Kiilstofte_x000D_
_x000D_
SOMEWHERE IN THE SKIES is part of the eOne podcast network. To learn more, visit: https://entertainmentonepodcast.com</t>
  </si>
  <si>
    <t>stYYwiGnU6E</t>
  </si>
  <si>
    <t>2020 03 18</t>
  </si>
  <si>
    <t>https://youtu.be/yXVrTRJZZws</t>
  </si>
  <si>
    <t>CASE FILES  001   The Carlos de Santos UFO Incident</t>
  </si>
  <si>
    <t>This is the story of Carlos de Santos, a pilot who had a terrifying UFO encounter over the skies of Mexico as three unidentified craft surrounded his plane and took control of his entire instrumentation, sending him not spiraling down, but upward into deadly altitudes.
Patreon: http://www.patreon.com/somewhereskies
Website: http://www.somewhereintheskies.com
Official Store: https://www.teepublic.com/stores/somewhere-in-the-skies?ref_id=6702
Order Ryan's Book here: https://www.amazon.com/Somewhere-Skies-Human-Approach-Phenomenon/dp/0967799589/ref=sr_1_1?dchild=1&amp;keywords=Ryan+Sprague&amp;qid=1584504223&amp;sr=8-1
Twitter: @SomewhereSkies
Instagram: @SomewhereSkiesPod
Images provided by:
UFO Explorer: http://ufo-explorer.com
Discovery UK: https://www.discoveryuk.com
Unexplained Mysteries: https://www.unexplained-mysteries.com/forum/topic/221667-ufos-escort-mexican-aircraft/</t>
  </si>
  <si>
    <t>yXVrTRJZZws</t>
  </si>
  <si>
    <t>2020 03 16</t>
  </si>
  <si>
    <t>https://youtu.be/W8cJ1kBTVLs</t>
  </si>
  <si>
    <t>Somewhere in the Skies  On the Trail of UFOs</t>
  </si>
  <si>
    <t>On episode 152 of SOMEWHERE IN THE SKIES, Ryan speaks with filmmaker, Seth Breedlove, and investigator and podcast host, Shannon LeGro about their new docu-series, On the Trail of UFOs. 
On the Trail of UFOs takes an in-depth look at the current state of unidentified flying objects and America's constantly-evolving relationship with the subject. With UFOs being written and talked about in major news outlets and behind closed doors in Washington D.C., Breedlove and series host Shannon Legro set out to document what is by far the most tumultuous point in the history of "flying saucers". The series takes viewers from the gates of Area 51 itself to the snow-capped White Mountains of New Hampshire. Filming took place across the United States, including New York City, Phoenix, Sedona, Los Angeles, Orlando, and Las Vegas. The team interviewed numerous witnesses and investigators of unknown aerial phenomena, including those who claim to have been abducted and experimented upon by real aliens. No stone was left unturned in putting together what Breedlove believes to be the most comprehensive look at the subject ever filmed.
Pre-order of DVD and Blu-ray of On the Trail of UFOs here: https://www.smalltownmonsters.com/shop?tag=UFOs&amp;category=DVDs
Coming to DVD, Blu-Ray and streaming on March 20th.
Ryan will be speaking at Contact in the Desert this Spring. For tickets, visit: https://contactinthedesert.com/
Patreon: http://www.patreon.com/somewhereskies
Official Store: https://www.teepublic.com/stores/somewhere-in-the-skies?ref_id=6702
Order Ryan's Book here: https://www.amazon.com/Somewhere-Skies-Human-Approach-Phenomenon/dp/0967799589/ref=sr_1_1?crid=26ORZ975FAHHL&amp;dchild=1&amp;keywords=somewhere+in+the+skies&amp;qid=1584147160&amp;sprefix=somewhere+in+the+skies%2Caps%2C148&amp;sr=8-1
Twitter: @SomewhereSkies
Instagram: @SomewhereSkiesPod
Watch Mysteries Decoded for free at http://www.CWseed.com
Opening Theme Song, "Ephemeral Reign" by Per Kiilstofte
SOMEWHERE IN THE SKIES is part of the eOne podcast network.</t>
  </si>
  <si>
    <t>W8cJ1kBTVLs</t>
  </si>
  <si>
    <t>2020 03 12</t>
  </si>
  <si>
    <t>https://youtu.be/V9aJRfiq7Lo</t>
  </si>
  <si>
    <t>Somewhere in the Skies  Mike Anthony &amp; Leslie Kean  Surviving Death</t>
  </si>
  <si>
    <t>#Death #LifeafterDeath #PastLives
On episode 151 of SOMEWHERE IN THE SKIES, Ryan is joined in-studio by Leslie Kean and Mike Anthony to talk all about their extensive work looking in to a subject many refuse to think about; death._x000D_
_x000D_
What happens when we die? Our body ceases to function, but what about that unknown force within us? Is it consciousness or a soul. Are they different or one in the same? Have we lived many lives before and can we remember them? And most importantly, can we survive death?_x000D_
_x000D_
Returning this week is investigative journalist and New York Times Best-Selling author, Leslie Kean. Her most recent book, Surviving Death: A Journalist Investigates Evidence for an Afterlife tackles the very questions I just asked and so much more._x000D_
_x000D_
Mike Anthony is an actor in New York City. Several years ago, his father died unexpectedly. Then, something extraordinary occurred. Something Mike didn’t believe was possible. And ever since, he's been on a personal journey to find out if his father ended with his body, or continues on in ways we once thought impossible, but are now beginning to understand in the most profound of ways._x000D_
Patreon: http://www.patreon.com/somewhereskies_x000D_
Official Store: https://www.teepublic.com/stores/somewhere-in-the-skies?utm_campaign=6702&amp;utm_medium=affiliate&amp;utm_source=Somewhere%2Bin%2Bthe%2BSkies_x000D_
Order Ryan's Book here: https://www.amazon.com/Somewhere-Skies-Human-Approach-Phenomenon/dp/0967799589/ref=sr_1_1?crid=3IYGQ51R1MEYI&amp;dchild=1&amp;keywords=somewhere+in+the+skies&amp;qid=1584050026&amp;sprefix=somewhere+in+the+skies%2Caps%2C151&amp;sr=8-1_x000D_
Twitter: @SomewhereSkies_x000D_
_x000D_
Instagram: @SomewhereSkiesPod_x000D_
_x000D_
Watch Mysteries Decoded for free at http://www.CWseed.com_x000D_
_x000D_
Opening Theme Song, "Ephemeral Reign" by Per Kiilstofte_x000D_
_x000D_
SOMEWHERE IN THE SKIES is part of the eOne podcast network.</t>
  </si>
  <si>
    <t>V9aJRfiq7Lo</t>
  </si>
  <si>
    <t>2020 03 02</t>
  </si>
  <si>
    <t>https://youtu.be/x6LbPPWCHRk</t>
  </si>
  <si>
    <t>Somewhere in the Skies  A Cosmic Conversation with Leslie Kean and Diana Pasulka</t>
  </si>
  <si>
    <t>#AmericanCosmic #NewYorkTimes #UFOs
On episode 150 of SOMEWHERE IN THE SKIES, Ryan welcomes first-time guest, Leslie Kean, and past guest, Diana Walsh Pasulka to the podcast._x000D_
_x000D_
The UFO topic has gone mainstream like never before, and these two individuals were at the forefront of that huge cultural shift. Leslie Kean is the author of the New York Times Best-Selling book,  UFOs: Generals, Pilots, and Government Officials Go on the Record. She also co-authored the 2017 bombshell New York Times article,  Glowing Auras and ‘Black Money’: The Pentagon’s Mysterious U.F.O. Program. This article immediately went viral and showed the world that the Pentagon, against all public knowledge and statements, were investigating UFOs. Diana Walsh Pasulka, a professor of religious studies, is the author of the groundbreaking book,  American Cosmic: UFOs, Religion, Technology, which follows several high tech entrepreneurs in Silicon Valley who are deeply entrenched in the UFO topic and are spending a lot of time and money investigating the Phenomenon. The book also shows how the topic is gradually becoming a new age religion as more and more people start to believe in an extraterrestrial presence both in our skies and possibly even here on our planet. In this episode, Leslie and Diana dig deep in to the hard questions and the fundamental shift in our way of thinking when it comes to flying saucers and an extraterrestrial presence._x000D_
_x000D_
Ryan will be speaking at Contact in the Desert this Spring. For tickets, CLICK HERE_x000D_
_x000D_
Patreon: http://www.patreon.com/somewhereskies_x000D_
_x000D_
Official Store: https://www.teepublic.com/stores/somewhere-in-the-skies?ref_id=6702
Order Ryan's Book here: https://www.amazon.com/Somewhere-Skies-Human-Approach-Phenomenon/dp/0967799589/ref=sr_1_1?keywords=somewhere+in+the+skies&amp;qid=1583122125&amp;sr=8-1_x000D_
Twitter: @SomewhereSkies_x000D_
_x000D_
Instagram: @SomewhereSkiesPod_x000D_
Watch Mysteries Decoded for free at http://www.CWseed.com_x000D_
_x000D_
Opening Theme Song, "Ephemeral Reign" by Per Kiilstofte</t>
  </si>
  <si>
    <t>x6LbPPWCHRk</t>
  </si>
  <si>
    <t>2020 02 23</t>
  </si>
  <si>
    <t>https://youtu.be/ndSvXbjA9c0</t>
  </si>
  <si>
    <t>Somewhere in the Skies  They Are Already Here</t>
  </si>
  <si>
    <t>#TheyAreAlreadyHere #UFOs #Culture
On episode 149 of SOMEWHERE IN THE SKIES, Ryan is joined by science writer, Sarah Scoles, to discuss her upcoming book, They Are Already Here: UFO Culture and Why We See Saucers._x000D_
The book is an anthropological look at the UFO community, told through first-person experiences with researchers in their element as they pursue what they see as a solvable mystery―both terrestrial and cosmic. In the book, and in this conversation, we meet the bigwigs, the scrappy upstarts, the field investigators, the rational people, and the unhinged kooks of this sprawling community. How do they interact with each other? How do they interact with “anomalous phenomena”? And how do they reflect the politics and culture of the larger world around them?_x000D_
_x000D_
Guest Bio: Sarah Scoles is a science writer whose work has appeared in The Atlantic, Slate, Smithsonian, The Washington Post, Scientific American, Popular Science, Discover, New Scientist, Aeon, and Wired. A former editor at Astronomy Magazine, Scoles worked at the National Radio Astronomy Observatory, the location of the first-ever SETI project. She is also the author of  Making Contact: Jill Tarter and the Search for Extraterrestrial Intelligence_x000D_
_x000D_
Ryan will be speaking at Contact in the Desert this Spring. For tickets, visit: https://contactinthedesert.com/_x000D_
Patreon: http://www.patreon.com/somewhereskies_x000D_
_x000D_
Official Store: https://www.teepublic.com/stores/somewhere-in-the-skies?utm_campaign=6702&amp;utm_medium=affiliate&amp;utm_source=Somewhere%2Bin%2Bthe%2BSkies_x000D_
_x000D_
Order Ryan's Book here: https://www.amazon.com/Somewhere-Skies-Human-Approach-Phenomenon/dp/0967799589/ref=sr_1_1?keywords=somewhere+in+the+skies&amp;qid=1582585573&amp;sr=8-1
Twitter: @SomewhereSkies_x000D_
_x000D_
Instagram: @SomewhereSkiesPod_x000D_
_x000D_
Watch Mysteries Decoded for free at http://www.CWseed.com_x000D_
_x000D_
Opening Theme Song, "Ephemeral Reign" by Per Kiilstofte</t>
  </si>
  <si>
    <t>ndSvXbjA9c0</t>
  </si>
  <si>
    <t>2020 02 17</t>
  </si>
  <si>
    <t>https://youtu.be/GjaIgaabH3g</t>
  </si>
  <si>
    <t>Somewhere in the Skies  Witness Accounts  Volume Nine</t>
  </si>
  <si>
    <t>#UFOs #UFOWitness #UFOsighting
On episode 148 of SOMEWHERE IN THE SKIES, we bring together a collection of UFO sightings and encounters from listeners, culminating it yet another powerful volume of Witness Accounts. Stretching across continents, time, and space, we hear the extraordinary stories of those who have come face-to-face with the mysteries that lay somewhere in the skies._x000D_
_x000D_
Ryan would like to thank each and every person who shared their story. Without you, these episodes would never exist. Each story has value, and brings us one step closer to finding answers. If you'd like to share your own UFO story on the show, use the contact tab on the website to discuss further._x000D_
_x000D_
Ryan will be speaking at Contact in the Desert this Spring! For tickets, visit: https://contactinthedesert.com/buy-tickets/weekend-passes/_x000D_
Patreon: http://www.patreon.com/somewhereskies_x000D_
_x000D_
Official Store: https://www.teepublic.com/stores/somewhere-in-the-skies?ref_id=6702
Order Ryan's Book here: https://www.amazon.com/Somewhere-Skies-Human-Approach-Phenomenon/dp/0967799589/ref=sr_1_1?crid=3SDLI16K3PPPV&amp;keywords=somewhere+in+the+skies&amp;qid=1581917067&amp;sprefix=somewhere+in+the+skies%2Caps%2C157&amp;sr=8-1_x000D_
_x000D_
Twitter: @SomewhereSkies_x000D_
_x000D_
Instagram: @SomewhereSkiesPod_x000D_
_x000D_
Watch Mysteries Decoded for free at http://www.CWseed.com_x000D_
_x000D_
Opening Theme Song, "Ephemeral Reign" by Per Kiilstofte_x000D_
_x000D_
SOMEWHERE IN THE SKIES is part of the eOne podcast network. To learn more, visit: https://entertainmentonepodcast.com/</t>
  </si>
  <si>
    <t>GjaIgaabH3g</t>
  </si>
  <si>
    <t>2020 02 10</t>
  </si>
  <si>
    <t>https://youtu.be/S_Hc5UFyGQg</t>
  </si>
  <si>
    <t>Somewhere in the Skies  Somewhere in Skinwalker Ranch</t>
  </si>
  <si>
    <t>#SkinwalkerRanch #Vice #ProjectBlueBook
On episode 147 of SOMEWHERE IN THE SKIES, MJ Banias returns for a special volume of Somewhere in the Whiskey! We hear all about MJ's recent trip to the highly secretive and mysterious Skinwalker Ranch. How did he gain full access and what did he see, hear, and learn while exploring the property? Then MJ and Ryan discuss the possible alien materials that TTSA and the U.S. Army are now in possession of, and then they go down the cultural rabbit-hole that is Ufology. It's a wide-ranging discussion fueled by some smooth bourbon and rye! _x000D_
_x000D_
Read MJ's VICE articles at: https://www.vice.com/en_us/contributor/mj-banias_x000D_
_x000D_
Follow him on Twitter @MJBanias_x000D_
_x000D_
For tickets to Contact in the Desert, visit: https://contactinthedesert.com/buy-tickets/weekend-passes/_x000D_
Patreon: http://www.patreon.com/somewhereskies_x000D_
_x000D_
Official Store: https://www.teepublic.com/stores/somewhere-in-the-skies?ref_id=6702_x000D_
Order Ryan's Book here: https://www.amazon.com/Somewhere-Skies-Human-Approach-Phenomenon/dp/0967799589/ref=sr_1_1?keywords=somewhere+in+the+skies&amp;qid=1581309412&amp;sr=8-1#customerReviews
Twitter: @SomewhereSkies_x000D_
_x000D_
Instagram: @SomewhereSkiesPod_x000D_
Watch Mysteries Decoded for free at: http://www.CWseed.com_x000D_
_x000D_
Opening Theme Song, "Ephemeral Reign" by Per Kiilstofte</t>
  </si>
  <si>
    <t>S_Hc5UFyGQg</t>
  </si>
  <si>
    <t>2020 02 03</t>
  </si>
  <si>
    <t>https://youtu.be/ga0y_qJxv0M</t>
  </si>
  <si>
    <t>Somewhere in the Skies  Project Blue Book  Season 2</t>
  </si>
  <si>
    <t>#ProjectBlueBook #HistoryChannel #UFOs
On episode 146 of SOMEWHERE IN THE SKIES, we continue our Project Blue Book conversations with the creator and writer of the titular television series on the History Channel, David O'Leary. He returns to give us the inside scoop on what to expect in season 2 of this hit show. How is J. Allen Hynek involved with the Roswell incident? What brings he and his partner to Area 51? And where is the Project Blue Book team heading throughout this explosive new season? This and much more as we dive in to the world of television and how it portrays our "UFO Dad"._x000D_
_x000D_
Watch Project Blue Book every Tuesday at 10pm ET/PT on the History Channel. To learn more, visit: https://www.history.com/shows/project-blue-book 
Follow David O'Leary on Twitter @davideoleary_x000D_
_x000D_
For tickets to Contact in the Desert, visit: https://contactinthedesert.com_x000D_
Patreon: http://www.patreon.com/somewhereskies_x000D_
_x000D_
Official Store: https://www.teepublic.com/stores/somewhere-in-the-skies?ref_id=6702
Order Ryan's Book here: https://www.amazon.com/Somewhere-Skies-Human-Approach-Phenomenon/dp/0967799589/ref=sr_1_1?keywords=somewhere+in+the+skies&amp;qid=1580703946&amp;sr=8-1
Twitter: @SomewhereSkies_x000D_
_x000D_
Instagram: @SomewhereSkiesPod_x000D_
_x000D_
Watch Mysteries Decoded for free at http://www.CWseed.com_x000D_
_x000D_
 Opening Theme Song, "Ephemeral Reign" by Per Kiilstofte</t>
  </si>
  <si>
    <t>ga0y_qJxv0M</t>
  </si>
  <si>
    <t>2020 01 27</t>
  </si>
  <si>
    <t>https://youtu.be/z08LBs9JoyQ</t>
  </si>
  <si>
    <t>Somewhere in the Skies  The UFO Dad with Paul Hynek</t>
  </si>
  <si>
    <t>#ProjectBlueBook #Hynek #UFOs
On episode 145 of SOMEWHERE IN THE SKIES, Ryan is joined by filmmaker, Project Blue Book consultant, and professor, Paul Hynek. In this conversation, Paul talks about what it was like growing up in a home where UFOs were everyday conversation over the dinner table. We then hear all about his father's experiences working with the U.S. Air Force in their official investigation of UFOs; Project Blue Book. What does Paul think of how the History Channel television series has treated his father's life and career? And what memorable moments does he have from his father's extensive look in to some of the most famous UFO cases of all time? This and much more as we dive into the life of our "UFO Dad" from one of his actual sons! _x000D_
_x000D_
Guest Bio: Paul Hynek has worked in tech and entertainment and is currently a business consultant. Paul is also a former adjunct professor at Pepperdine University, and is presently a consultant for HISTORY’s TV series, Project Blue Book, based on a real project to investigate UFOs from 1952 to 1969. Paul is the son of Dr. J. Allen Hynek, an astronomer who worked with the U.S. Air Force investigating UFO cases from 1948 to the end of Blue Book in 1969. A character based on J. Allen Hynek is the lead character in the series. To learn more, follow Paul on Twitter @PaulHynek._x000D_
_x000D_
For tickets to Contact in the Desert, visit: https://contactinthedesert.com/buy-tickets/weekend-passes/_x000D_
Patreon: http://www.patreon.com/somewhereskies_x000D_
_x000D_
Official Store: https://www.teepublic.com/stores/somewhere-in-the-skies?ref_id=6702_x000D_
Order Ryan's Book here: https://www.amazon.com/Somewhere-Skies-Human-Approach-Phenomenon/dp/0967799589/ref=sr_1_1?crid=YNHBXARE2WIZ&amp;keywords=somewhere+in+the+skies&amp;qid=1580174928&amp;sprefix=somewhere+in+the+skies%2Caps%2C144&amp;sr=8-1_x000D_
Twitter: @SomewhereSkies_x000D_
_x000D_
Instagram: @SomewhereSkiesPod_x000D_
_x000D_
Watch Mysteries Decoded for free at http://www.CWseed.com_x000D_
_x000D_
Opening Theme Song, "Ephemeral Reign" by Per Kiilstofte</t>
  </si>
  <si>
    <t>z08LBs9JoyQ</t>
  </si>
  <si>
    <t>2020 01 20</t>
  </si>
  <si>
    <t>https://youtu.be/Y2Vc4TkE_xs</t>
  </si>
  <si>
    <t>Somewhere in the Skies  Astronauts, Cosmonauts and UFOs</t>
  </si>
  <si>
    <t>#Astronauts #UFOs #HelenSharman
One episode 144 of SOMEWHERE IN THE SKIES, the entire Rogue Planet crew is tackling the often under-reported, but fascinating theories and experiences of astronauts pertaining to the UFO and alien topics. Inspired by recent remarks on aliens from the first ever British astronaut, Helen Sharman, the crew talks about similar remarks by Edgar Mitchell, Gordon Cooper, Story Musgrave, and Scott Kelly. Then they talk about the "Russian Cosmic-Power Couple", Pavel and Marina Popovich and their long careers as astronauts, pilots, and UFO researchers. It's a journey through space to tackle the UFO mystery back here on Earth and beyond! _x000D_
_x000D_
This discussion originally aired on Unknown: A UFO Podcast through the Rogue Planet network. To learn more, visit: http://www.rogueplanet.tv_x000D_
_x000D_
For exclusive discount tickets to Contact in the Desert, use the promo code: CITDEXTEND and and visit: https://contactinthedesert.com/buy-tickets/weekend-passes/_x000D_
Patreon: http://www.patreon.com/somewhereskies_x000D_
_x000D_
Official Store: https://www.teepublic.com/stores/somewhere-in-the-skies?ref_id=6702_x000D_
Order Ryan's Book by here: https://www.amazon.com/Somewhere-Skies-Human-Approach-Phenomenon/dp/0967799589/ref=sr_1_1?keywords=somewhere+in+the+skies&amp;qid=1579530488&amp;sr=8-1_x000D_
 Twitter: @SomewhereSkies_x000D_
_x000D_
Instagram: @SomewhereSkiesPod_x000D_
_x000D_
Watch Mysteries Decoded for free at http://www.CWseed.com_x000D_
_x000D_
 Opening Theme Song, "Ephemeral Reign" by Per Kiilstofte</t>
  </si>
  <si>
    <t>Y2Vc4TkE_xs</t>
  </si>
  <si>
    <t>2020 01 15</t>
  </si>
  <si>
    <t>https://youtu.be/HdNNlB72fDw</t>
  </si>
  <si>
    <t>A long time ago, somewhere in the skies...</t>
  </si>
  <si>
    <t>#BabyYoda #TheMandelorian #SomewhereintheSkies
The Child listens. Do you? 
Subscribe wherever you get your podcasts or stream directly on the website at: http://www.somewhereintheskies.com</t>
  </si>
  <si>
    <t>HdNNlB72fDw</t>
  </si>
  <si>
    <t>2020 01 13</t>
  </si>
  <si>
    <t>https://youtu.be/KvvXQmmbamg</t>
  </si>
  <si>
    <t>Somewhere in the Skies  Beyond the Fray with Shannon LeGro</t>
  </si>
  <si>
    <t>#Bigfoot #UFOs #IntoTheFray
On episode 143 of SOMEWHERE IN THE SKIES, Shannon LeGro returns to talk all about her new book,  Beyond the Fray: Bigfoot, which features personal eyewitness accounts and terrifying encounters with Bigfoot and several other mysterious creatures. Most were taken from the transcripts of Shannon's popular podcast, Into the Fray. After hearing several of Shannon's favorite stories from the book, we move on to her other major project of 2020 which is hosting the upcoming Small Town Monsters docu-series,  On the Trail of UFOs. We hear about her travels across America to interview witnesses and researchers of the ever-elusive UFO phenomenon._x000D_
_x000D_
Order Beyond the Fray Bigfoot here: https://www.amazon.com/Beyond-Fray-G-Michael-Hopf/dp/1734419806/ref=sr_1_1?keywords=beyond+the+fray&amp;qid=1578927897&amp;sr=8-1_x000D_
Pre-order Beyond the Fray: Paramalgamtion here: https://www.amazon.com/Beyond-Fray-Paramalgamation-Shannon-Legro-ebook/dp/B083QG9K78/ref=sr_1_2?keywords=beyond+the+fray&amp;qid=1578927915&amp;sr=8-2_x000D_
Subscribe to Into the Fray on all podcast platforms or visit: http://www.intothefrayradio.com_x000D_
_x000D_
Patreon: http://www.patreon.com/somewhereskies_x000D_
_x000D_
Official Store here: https://www.teepublic.com/stores/somewhere-in-the-skies?ref_id=6702_x000D_
_x000D_
Order Ryan's Book here: https://www.amazon.com/Somewhere-Skies-Human-Approach-Phenomenon/dp/0967799589/ref=sr_1_1?keywords=somewhere+in+the+skies&amp;qid=1578927965&amp;sr=8-1_x000D_
Twitter: @SomewhereSkies_x000D_
_x000D_
Instagram: @SomewhereSkiesPod_x000D_
_x000D_
Watch Mysteries Decoded for free at http://www.CWseed.com_x000D_
_x000D_
Opening Theme Song, "Ephemeral Reign" by Per Kiilstofte_x000D_
_x000D_
SOMEWHERE IN THE SKIES is sponsored by HelloFresh. To receive 50% off your first order, use promo code: SOMEWHERE at checkout by visiting http://www.HelloFresh.ca</t>
  </si>
  <si>
    <t>KvvXQmmbamg</t>
  </si>
  <si>
    <t>2020 01 06</t>
  </si>
  <si>
    <t>https://youtu.be/dRXdLPRw9ko</t>
  </si>
  <si>
    <t>Somewhere in the Skies  The Betz Sphere</t>
  </si>
  <si>
    <t>#BetzSphere #Florida #Hynek
On episode 142 of SOMEWHERE IN THE SKIES, we go back to 1974 in Jacksonville, Florida. Terri Betz, the son of Antoine and Gerri Betz, stumbles upon a strange metal sphere in the woods near their home. Upon bringing it back to their house, it began to exhibit unusual behavior.  Soon, the press comes to interview the family and all Hell breaks loose. Within months, the U.S. Navy, Marines, and prominent scientists and UFO researchers flock to Florida to figure out just what exactly these sphere may be. In this audio documentary, we look at the media reports, investigations, and sinister doings that followed before the sphere completely disappeared from public view for nearly fifty years years._x000D_
_x000D_
This episode was written by Rob Morphy. For more information, please visit: http://www.cryptonautpodcast.com_x000D_
_x000D_
This episode also includes voiceover contributions by Jamie Lamchick, Roman Alec Trevino, and Conor J. Nolan_x000D_
_x000D_
Special Thanks to Scott Philbrook and Forrest Burgess for contributing audio to this episode. Be sure to listen to the Astonishing Legends Podcast._x000D_
_x000D_
Patreon: http://www.patreon.com/somewhereskies_x000D_
_x000D_
Official Store: https://www.teepublic.com/stores/somewhere-in-the-skies?ref_id=6702_x000D_
_x000D_
Order Ryan's Book here: https://www.amazon.com/Somewhere-Skies-Human-Approach-Phenomenon/dp/0967799589/ref=sr_1_1?crid=1E5E37QK64PD5&amp;keywords=somewhere+in+the+skies&amp;qid=1578293313&amp;sprefix=somewhere+in+the+skies%2Caps%2C291&amp;sr=8-1_x000D_
Twitter: @SomewhereSkies_x000D_
_x000D_
Instagram: @SomewhereSkiesPod_x000D_
_x000D_
Watch Mysteries Decoded for free at http://www.CWseed.com_x000D_
_x000D_
Opening Theme Song, "Ephemeral Reign" by Per Kiilstofte_x000D_
_x000D_
SOMEWHERE IN THE SKIES is sponsored by HelloFresh. To receive 50% off your first order, use promo code: SOMEWHERE at checkout by visiting http://www.HelloFresh.ca</t>
  </si>
  <si>
    <t>dRXdLPRw9ko</t>
  </si>
  <si>
    <t>2020 01 02</t>
  </si>
  <si>
    <t>https://youtu.be/kMaCfuqDAUo</t>
  </si>
  <si>
    <t>A SPECIAL MESSAGE FROM ME TO YOU</t>
  </si>
  <si>
    <t>We have officially reached 1 MILLION dowloads of the podcast across all platforms and could NOT have done it without your support. Thank you to each and every person who has listened to the show, shared it, and continue to search for answers with us, somewhere in the skies!
Visit the show at: www.somewhereintheskies.com</t>
  </si>
  <si>
    <t>kMaCfuqDAUo</t>
  </si>
  <si>
    <t>2019 12 30</t>
  </si>
  <si>
    <t>https://youtu.be/RA0hwHo0_oo</t>
  </si>
  <si>
    <t>Somewhere in the Skies  Top Ten UFO Stories of the Decade</t>
  </si>
  <si>
    <t>#TopTen #UFOs #2020
On episode 141 of SOMEWHERE IN THE SKIES, the entire Rogue Planet crew is in attendance. As the year comes to a close, Jason McClellan, Maureen Elsberry, Shane Hurd, and Ryan run down the top 10 UFO-related stories from the past decade._x000D_
_x000D_
Patreon: http://www.patreon.com/somewhereskies_x000D_
Official Store: https://www.teepublic.com/stores/somewhere-in-the-skies?ref_id=6702_x000D_
Order Ryan's Book here: https://www.amazon.com/Somewhere-Skies-Human-Approach-Phenomenon/dp/0967799589/ref=sr_1_1?keywords=somewhere+in+the+skies&amp;qid=1577686838&amp;sr=8-1#customerReviews_x000D_
Twitter: @SomewhereSkies_x000D_
Instagram: @SomewhereSkiesPod_x000D_
_x000D_
Watch Mysteries Decoded for free at http://www.CWseed.com_x000D_
_x000D_
Opening Theme Song, "Ephemeral Reign" by Per Kiilstofte_x000D_
_x000D_
SOMEWHERE IN THE SKIES is sponsored by HelloFresh. To receive 50% off your first order, use promo code: SOMEWHERE at checkout by visiting http://www.HelloFresh.ca</t>
  </si>
  <si>
    <t>RA0hwHo0_oo</t>
  </si>
  <si>
    <t>2019 12 23</t>
  </si>
  <si>
    <t>https://youtu.be/P3jyqLuJCf4</t>
  </si>
  <si>
    <t>Somewhere in the Skies  Somewhere on the Stage</t>
  </si>
  <si>
    <t>#NYC #Euphomet #UFOs
On episode 140 of SOMEWHERE IN THE SKIES, Ryan is the guest as Jim Perry, host of the Euphomet Podcast arrives in New York City to conduct one of the most personal interviews Ryan has ever taken part in. Recorded across Queens and Manhattan, the two discuss Ryan's experiences as a playwright and artist, his growing interest and initiation in to the harsh realms of the paranormal, and why he continues to look for answers somewhere in the skies._x000D_
_x000D_
Originally broadcast on Euphomet, this deeply personal interview gives a rare glimpse into Ryan's life outside of the UFO world, his life in the theater, and his hopes of merging these worlds together. He also shares stories and experiences that have led him to where he is today. This is Somewhere in the Skies like you've never heard before._x000D_
_x000D_
To watch the companion film to this interview,  visit: https://www.youtube.com/watch?v=5FLhZno4Ats&amp;t=1s_x000D_
Subscribe to Euphomet wherever you get your podcasts and visit the official website at: http://www.euphomet.com_x000D_
_x000D_
Additional background music, "Carol of the Bells" by Lindsey Stirling_x000D_
_x000D_
Patreon: http://www.patreon.com/somewhereskies_x000D_
_x000D_
Official Store: https://www.teepublic.com/stores/somewhere-in-the-skies?ref_id=6702_x000D_
Order Ryan's Book here: https://www.amazon.com/Somewhere-Skies-Human-Approach-Phenomenon/dp/0967799589/ref=sr_1_1?crid=B8RI77WX77EC&amp;keywords=somewhere+in+the+skies&amp;qid=1577081084&amp;sprefix=somewhere+in+the+skies%2Caps%2C145&amp;sr=8-1
_x000D_
Twitter: @SomewhereSkies_x000D_
_x000D_
Instagram: @SomewhereSkiesPod_x000D_
_x000D_
Watch Mysteries Decoded for free at http://www.CWseed.com_x000D_
_x000D_
Opening Theme Song, "Ephemeral Reign" by Per Kiilstofte_x000D_
_x000D_
SOMEWHERE IN THE SKIES is sponsored by HelloFresh. To receive 50% off your first order, use promo code: SOMEWHERE at checkout by visiting http://www.HelloFresh.ca</t>
  </si>
  <si>
    <t>P3jyqLuJCf4</t>
  </si>
  <si>
    <t>2019 12 16</t>
  </si>
  <si>
    <t>https://youtu.be/PDguRF1YCoU</t>
  </si>
  <si>
    <t>Somewhere in the Skies  Rendlesham</t>
  </si>
  <si>
    <t>#UFOs #Rendlesham #England 
On episode 139 of SOMEWHERE IN THE SKIES, we tackle one of the most well-known and well documented UFO events of all time; The Rendlesham Forest UFO incident. Often dubbed "Britain's Roswell", this event took place over three consecutive nights in a forest between two joint military bases in Suffolk, England in December of 1980. _x000D_
_x000D_
Set amongst the backdrop of the Cold War, US Forces were stationed in England in case of a Soviet attack. Unbeknownst to British forces, the US were secretly housing nuclear weapons on the base as well, completely against nuclear treaty at the time. Early during the Christmas holiday, strange lights were witnessed on radar and in person over RAF Bentwaters and RAF Woodbridge. But not only lights... a solid craft was said to have landed in Rendlesham Forest which ran between the joint bases._x000D_
_x000D_
Officers were sent out to investigate, and what they experienced would become one of the most incredible close encounter UFO stories ever recorded. Backed up by official military documents, audio recordings during the sightings and encounters in the forest, and a developing story up until today, this is the story of Rendlesham._x000D_
_x000D_
This episode was directly inspired and co-written by an article at http://wwwtheunredacted.com_x000D_
_x000D_
Selected audio provided by Jeremy Peasley, the National Archives, The Disclosure Project, The Citizens Hearing, Exopolotics Germany, The BBC, and CNN Special Assignments._x000D_
_x000D_
Patreon: http://www.patreon.com/somewhereskies_x000D_
_x000D_
Official Store: https://www.teepublic.com/stores/somewhere-in-the-skies?ref_id=6702_x000D_
Twitter: @SomewhereSkies_x000D_
_x000D_
Instagram: @SomewhereSkiesPod_x000D_
_x000D_
Watch Mysteries Decoded for free at http://www.CWseed.com_x000D_
_x000D_
Opening Theme Song, "Ephemeral Reign" by Per Kiilstofte_x000D_
_x000D_
SOMEWHERE IN THE SKIES is sponsored by HelloFresh. To receive 50% off your first order, use promo code: SOMEWHERE at checkout by visiting http://www.HelloFresh.ca</t>
  </si>
  <si>
    <t>PDguRF1YCoU</t>
  </si>
  <si>
    <t>2019 12 09</t>
  </si>
  <si>
    <t>https://youtu.be/1w56o2mKP-U</t>
  </si>
  <si>
    <t>Somewhere in the Skies  Hellier  Season 2</t>
  </si>
  <si>
    <t>#Hellier #Hellier2 #IndridCold
On episode 138 of SOMEWHERE IN THE SKIES, Ryan is joined by Greg Newkirk and Connor J. Randall, members of the investigative team and executive producers of HELLIER an independent paranormal documentary series. They discuss the highly anticipated second season that digs deeper in to the mysteries surrounding Hellier and beyond._x000D_
_x000D_
In 2012, Greg Newkirk received an email from a man calling himself David Christie, who claimed that he and his family were being terrorized by unearthly creatures by night. After exchanging emails, David disappeared. For the next five years, the case only got stranger, as more connections and mysterious emails came in. Then, in 2017, Greg and a team of researchers traveled to rural Kentucky, not knowing what they would uncover, or how deep they would discover the case might go._x000D_
_x000D_
But the Hellier project didn't stop there. Despite spending hundreds of hours in the editing bay and releasing season one to much acclaim in January of 2019, the team continued to research and explore, and the case only blossomed. After thousands of miles of driving, months of research and filming, Hellier now returns in November 2019 with a full second season run, comprised of ten full-length episodes._x000D_
_x000D_
To learn more, visit: http://www.Hellier.tv_x000D_
_x000D_
Patreon: http://www.patreon.com/somewhereskies_x000D_
_x000D_
Official Store: https://www.teepublic.com/stores/somewhere-in-the-skies?ref_id=6702_x000D_
Order Ryan's Book here: https://www.amazon.com/Somewhere-Skies-Human-Approach-Phenomenon/dp/0967799589/ref=cm_cr_arp_d_product_top?ie=UTF8
_x000D_
Twitter: @SomewhereSkies_x000D_
_x000D_
Instagram: @SomewhereSkiesPod_x000D_
_x000D_
Watch Mysteries Decoded for free at http://www.CWseed.com_x000D_
_x000D_
Opening Theme Song, "Ephemeral Reign" by Per Kiilstofte</t>
  </si>
  <si>
    <t>1w56o2mKP-U</t>
  </si>
  <si>
    <t>2019 12 02</t>
  </si>
  <si>
    <t>https://youtu.be/kzKCtT8ex3k</t>
  </si>
  <si>
    <t>Ryan Sprague - Somewhere in the Skies</t>
  </si>
  <si>
    <t>Ryan Sprague - TV Personality, Author, and Podcast Host</t>
  </si>
  <si>
    <t>kzKCtT8ex3k</t>
  </si>
  <si>
    <t>https://youtu.be/clkRNz3RQ3w</t>
  </si>
  <si>
    <t>Somewhere in the Skies  Expedition Bigfoot</t>
  </si>
  <si>
    <t>#Bigfoot #TravelChannel #ExpeditionBigfoot
On episode 137 of SOMEWHERE IN THE SKIES, Ryan is joined by Bryce Johnson and Ronny LeBlanc of the new Travel Channel television series, Expedition Bigfoot. We hear all about how they got involved in the world of Bigfoot, their thoughts and theories on just what Bigfoot might be, and then then give us some hints at what's to come in the eight-part series premiering December 8th! _x000D_
_x000D_
Official Synopsis: An elite team of Sasquatch specialists journey into the unforgiving Oregon wilderness in search of Bigfoot. The three-week expedition, based on science and expertise, may finally pull the elusive beast out of the pages of legend and lore and into reality._x000D_
Patreon: http://www.patreon.com/somewhereskies_x000D_
_x000D_
Official Store: https://www.teepublic.com/stores/somewhere-in-the-skies?ref_id=6702_x000D_
Order Ryan's Book here: https://www.amazon.com/Somewhere-Skies-Human-Approach-Phenomenon/dp/0967799589/ref=sr_1_1?keywords=somewhere+in+the+skies&amp;qid=1575315417&amp;sr=8-1_x000D_
Twitter: @SomewhereSkies_x000D_
_x000D_
Instagram: @SomewhereSkiesPod_x000D_
_x000D_
Watch Mysteries Decoded for free at http://www.CWseed.com_x000D_
_x000D_
Opening Theme Song, "Ephemeral Reign" by Per Kiilstofte_x000D_
SOMEWHERE IN THE SKIES is sponsored by HelloFresh. To receive 50% off your first order, use promo code: SOMEWHERE at checkout by visiting http://www.HelloFresh.ca</t>
  </si>
  <si>
    <t>clkRNz3RQ3w</t>
  </si>
  <si>
    <t>2019 11 25</t>
  </si>
  <si>
    <t>https://youtu.be/ONwvwUtTKqk</t>
  </si>
  <si>
    <t>Somewhere in the Skies  A Brief History of UFO Materials</t>
  </si>
  <si>
    <t>#UFOs #Army #TomDeLonge
On episode 136 of SOMEWHERE IN THE SKIES, Ryan is joined by Jason McClellan and Maureen Elsberry, both of Rogue Planet's UNKNOWN podcast, to discuss the latest news in UFO material acquisition. What exactly is the new partnership between Tom DeLonge's To the Stars Academy and the U.S. Army? What materials does the academy have, how did they obtain them, and what exactly does the army hope to do with this possible game-changing technology? The three discuss their own experiences with claimed UFO materials, how challenging it is to actually scientifically test these materials, and what happens when belief clouds the rigor of science?
Guest Bios:
Jason McClellan is a podcaster, author, TV personality, and journalist with a proclivity for all sorts of geekery including UFOs, space, science, technology, and geek culture. He had the unique experience of serving as a full-time UFO researcher and journalist for more than six years, having co-organized the largest annual UFO conference in the world. As a founding member Open Minds, he wrote for an edited Open Minds magazine. He's also written for Geek magazine, Tech Times, and To The Stars. He's appeared on  Syfy, NatGeo, Geek &amp;amp; Sundry, and, most recently, co-starred on History Channel's Hangar 1: The UFO Files. He created and hosts the UNKNOWN podcast and the geek and paranormal media company, Rogue Planet. Learn more at: http://www.RoguePlanet.tv
Maureen Elsberry is a journalist, paranormal investigator, researcher, and media personality specializing in weird mysteries, the anomalous, sci-fi, and geek culture. She was a founding member of the UFO media company Open Minds and spent over six years as a full-time UFO researcher and journalist. She wrote for the internationally-distributed print magazine, Open Minds, and co-hosted and associate produced over 100 episodes of the popular web series Spacing Out! She also co-organized the largest UFO conference in the world, the International UFO Congress, which was recognized in 2015 by the Guinness Book of Records. Maureen starred on the investigative docu-drama Uncovering Aliens. She also served as a paranormal researcher and writer for Tom DeLonge’s (Blink-182/Angels and Airwaves) media empire To the Stars. Currently, Maureen co-runs the geek and paranormal media company, Rogue Planet. Learn more at http://www.RoguePlanet.tv 
Patreon: http://www.patreon.com/somewhereskies
Official Store: https://www.teepublic.com/stores/somewhere-in-the-skies?ref_id=6702
Order Ryan's Book here: https://www.amazon.com/Somewhere-Skies-Human-Approach-Phenomenon/dp/0967799589/ref=sr_1_1?crid=WNN6J16CMW24&amp;keywords=somewhere+in+the+skies&amp;qid=1574662214&amp;sprefix=somewhere+in+the+skies%2Caps%2C133&amp;sr=8-1
Twitter: @SomewhereSkies
Instagram: @SomewhereSkiesPod
Watch Mysteries Decoded for free at http://www.CWseed.com
Opening Theme Song, "Ephemeral Reign" by Per Kiilstofte
SOMEWHERE IN THE SKIES is sponsored by HelloFresh. To receive 50% off your first order, use promo code: SOMEWHERE at checkout by visiting http://www.HelloFresh.ca</t>
  </si>
  <si>
    <t>ONwvwUtTKqk</t>
  </si>
  <si>
    <t>2019 11 18</t>
  </si>
  <si>
    <t>https://youtu.be/pPDR5Yn6LzQ</t>
  </si>
  <si>
    <t>Somewhere in the Skies  The Mystery of the Dyatlov Nine</t>
  </si>
  <si>
    <t>#Dyatlov #DyatlovPass #MysteriousDeaths
On episode 135 of SOMEWHERE IN THE SKIES, we take a trip to Russia to bring you a story so mysterious and so tragic, that it remains one of the most controversial unsolved cases in history. 
On February 2nd, 1959, nine highly experienced members of the Ural Polytechnical Institute set off on a challenging trek through the Ural mountains with their leader, Igor Dyatlov. But something happened in the middle of the night that caused the group to rip their tent open from the inside and wander through the frozen tundra.
Three weeks later, five bodies were found. After two months, the remaining bodies were also discovered. As tragic as this was, how each body was found, and several pieces of evidence that would be discovered, left many more questions than answers as to what happened and why. We break down the timeline, string of possible events, and numerous theories as to what may have happened to the Dyatlov nine that fateful night.
This episode is dedicated to the memory of the Dyatlov crew, including Yuri Yudin, the only surviving member, who passed away in 2013.
Voiceover Contributions by Conor J. Nolan - Follow him on Twitter @ConorJNF
Patreon: http://www.patreon.com/somewhereskies
Official Store: https://www.teepublic.com/stores/somewhere-in-the-skies?ref_id=6702
Order Ryan's Book here: https://www.amazon.com/Somewhere-Skies-Human-Approach-Phenomenon/dp/0967799589/ref=sr_1_1?crid=1IMEK6QP0777X&amp;keywords=somewhere+in+the+skies&amp;qid=1574052039&amp;sprefix=somewhere+in+the+skies%2Caps%2C135&amp;sr=8-1
Twitter: @SomewhereSkies
Instagram: @SomewhereSkiesPod
Watch Mysteries Decoded for free at http://www.CWseed.com
Opening Theme Song, "Ephemeral Reign" by Per Kiilstofte
Additional back ground music, "Chernobyl Approaching Disaster" by CO.AG Music
SOMEWHERE IN THE SKIES is sponsored by HelloFresh. To receive 50% off your first order, use promo code: SOMEWHERE at checkout by visiting http://www.HelloFresh.ca</t>
  </si>
  <si>
    <t>pPDR5Yn6LzQ</t>
  </si>
  <si>
    <t>2019 11 11</t>
  </si>
  <si>
    <t>https://youtu.be/IeZrSoOQcoU</t>
  </si>
  <si>
    <t>Somewhere in the Skies  Witness Accounts  Volume Eight</t>
  </si>
  <si>
    <t>#UFOs #SomewhereintheSkies #RyanSprague
On episode 134 of SOMEWHERE IN THE SKIES, we hear from four witnesses who had UFO or close encounter experiences dropped in to their laps that changed them forever. From a strange being peering in to the home of an individual to accounts of boomerang-shaped craft and missing time. A mother reads us a letter from her daughter who had her life changed over night with a singular UFO experience. And a trio of sightings leaves one former police officer on a lifelong journey to find answers. It's all here and all told from the mouthes of those who experienced it. This is another very personal and powerful volume of witness accounts. 
Special thanks to those who contributed their stories to this episode. If you would like to share your story on the show, please contact Ryan personally at the website: http://www.somewhereintheskies.com
Patreon: http://www.patreon.com/somewhereskies
Official Store: https://www.teepublic.com/stores/somewhere-in-the-skies?ref_id=6702
Order Ryan's Book here: https://www.amazon.com/Somewhere-Skies-Human-Approach-Phenomenon/dp/0967799589/ref=sr_1_1?keywords=somewhere+in+the+skies&amp;qid=1573495150&amp;sr=8-1
Twitter: @SomewhereSkies
Instagram: @SomewhereSkiesPod
Watch Mysteries Decoded for free at http://www.CWseed.com
Opening Theme Song, "Ephemeral Reign" by Per Kiilstofte
SOMEWHERE IN THE SKIES is part of the eOne podcast network. To learn more, visit: https://entertainmentonepodcast.com/
SOMEWHERE IN THE SKIES is sponsored by HelloFresh. To receive 50% off your first order, use promo code: SOMEWHERE at checkout by visiting http://www.HelloFresh.ca</t>
  </si>
  <si>
    <t>IeZrSoOQcoU</t>
  </si>
  <si>
    <t>2019 11 07</t>
  </si>
  <si>
    <t>https://youtu.be/cZSX4_Cr8GM</t>
  </si>
  <si>
    <t>Blurry Photos Interview  Ufology New with Ryan Sprague</t>
  </si>
  <si>
    <t>#RyanSprague #SomewhereintheSkies #UFOs
Flora welcomes fellow podcaster and Man-About-Ufology, Ryan Sprague! Author, UFO Journalist, TV host, and host of Somewhere in the Skies podcast, Ryan Sprague has his finger on the pulse of current UFO topics. He joins Blurry Photos to discuss what’s been going on in the news lately in the field of Ufology. More and more stories are coming out about UFO sightings by the military, disclosure, and folks involved with it all. David hasn’t been keeping tabs on it, so he brought in someone to break down all the fascinating chaos in the zeitgeist. Topics such as TTSA, Bob Lazar, Jeremy Corbell, Tic Tac UFOs, and Area 51 are discussed. What is everyone talking about these days? Why does there seem to be so much anger involved? What’s going to happen with the Area 51 “Raid”? Flora seeks the answers to these and more on this topical episode of Blurry Photos!
Listen to Blurry Photos Podcast at: http://www.blurryphotos.org/
Patreon: http://www.patreon.com/somewhereskies
Website: http://www.somewhereintheskies.com
Official Store: https://www.teepublic.com/stores/somewhere-in-the-skies?ref_id=6702
Twitter: @SomewhereSkies
Instagram: @SomewhereSkiesPod
Watch Mysteries Decoded for free at http://www.CWseed.com
Opening Theme Song, "Ephemeral Reign" by Per Kiilstofte
SOMEWHERE IN THE SKIES is sponsored by HelloFresh. To receive 50% off your first order, use promo code: SOMEWHERE at checkout by visiting http://www.HelloFresh.ca</t>
  </si>
  <si>
    <t>cZSX4_Cr8GM</t>
  </si>
  <si>
    <t>2019 11 04</t>
  </si>
  <si>
    <t>https://youtu.be/D5YwijJ0hik</t>
  </si>
  <si>
    <t>Somewhere in the Skies  Ryan's Top 5 UFO Cases!</t>
  </si>
  <si>
    <t>#UFOs #Roswell #Rendlesham
On episode 133 of SOMEWHERE IN THE SKIES, Ryan joins Michael McMillian of the Bigfoot Collector's Club Podcast to talk about his Top 5 favorite UFO cases. From Roswell to Rendlesham, Tehran to Michigan, there's some famous cases and some hidden gems that Ryan's come across in his own personal research and investigations. This is a light-hearted conversation about some powerful UFO encounters. So join us as we count them down in ufological style! 
Guest Bio: Michael McMillian is best known for his role as the gay American-vampire ‘Steve Newlin’ on HBOs True Blood. His other credits include recurring roles on Silicon Valley, Hot in Cleveland and the critically acclaimed Crazy Ex-Girlfriend. Michael is an Emmy-nominated host for his work on the Game of Thrones Lincoln Center Premiere for HBO and Facebook Live! Michael is an open-minded guy who grew up fascinated by the paranormal. In his lifetime he has seen one ghost and what was probably an alien. Learn more at: http://www.bigfootcollectorsclub.podbean.com
Patreon: http://www.patreon.com/somewhereskies
Website: http://www.somewhereintheskies.com
Official Store: https://www.teepublic.com/stores/somewhere-in-the-skies?ref_id=6702
Twitter: @SomewhereSkies
Instagram: @SomewhereSkiesPod
Watch Mysteries Decoded for free at http://www.CWseed.com
Opening Theme Song, "Ephemeral Reign" by Per Kiilstofte
SOMEWHERE IN THE SKIES is sponsored by HelloFresh. To receive 50% off your first order, use promo code: SOMEWHERE at checkout by visiting http://www.HelloFresh.ca</t>
  </si>
  <si>
    <t>D5YwijJ0hik</t>
  </si>
  <si>
    <t>2019 10 28</t>
  </si>
  <si>
    <t>https://youtu.be/hX5_uncyGn8</t>
  </si>
  <si>
    <t>Somewhere in the Skies  Live From Michigan UFO Con</t>
  </si>
  <si>
    <t>#AleisterCrowley #UFOs #Michigan
On episode 132 of SOMEWHERE IN THE SKIES, Ryan returns to the Michigan UFO Con to bring you three very diverse interviews with some of the guests and speakers at the event. Joining him are Tim Woolworth, Eric Wojciechowski, and Cheryl Costa. It's a "Breakfast Club of UFOlogy" as the guests talk about UFO Disclosure, the problems with Ancient Alien Theory, UFO Data and patterns, Instrumental Trans-Communication with Aliens, and a glimpse in to the incredible story of Aleister Crowley and the being known as LAM. Grab your thinking caps, open your minds, and let's get Lammy at the Michigan UFO Con!
Guest Bios:
Tim Woolworth is with ITC voices and an expert in the field of ghost/spirit boxes. He has had an interest in the paranormal since he was a child, growing up researching and studying everything led him to Central New York Ghost Hunters where he was introduced to the Shack Hack by Stacey Jones, which led him to explore other boxes over the years. Tim is now with Motor City Ghost Hunters and Ghost Box Chronicler with ITC Voices. His work can be found at http://www.timwoolworth.com
Eric Wojciechowski has a degree in psychology from Oakland University and writes essays and articles on religion, pseudoscience, and woo-woo. Published work can be found at American Atheists magazine, Skeptic magazine, Skeptical Inquirer and Free Inquiry. His 1997 article in Skeptic magazine examining claims of Zecharia Sitchin was chosen for inclusion in The Skeptic Encyclopedia of Pseudoscience. His work can be found at https://ericwojo.wordpress.com
Cheryl Costa is a native and resident of upstate New York who saw her first UFO at age 12. A military veteran, she’s a retired information security professional from the aerospace industry. She’s been a speaker at the International UFO Congress and at the MUFON Symposium. Cheryl writes the UFO column "New York Skies" for SyracuseNewTimes.com. Besides being a journalist, she’s also a published playwright. She holds a bachelor of arts degree from the State University of New York at Empire State College in entertainment writing.
Patreon: http://www.patreon.com/somewhereskies
Website: http://www.somewhereintheskies.com
Official Store: https://www.teepublic.com/stores/somewhere-in-the-skies?ref_id=6702
Twitter: @SomewhereSkies
Instagram: @SomewhereSkiesPod
Watch Mysteries Decoded for free at www.CWseed.com
Shop SAUCER BRAND now and use the promo code: SKIES for an exclusive discount: http://www.TheSaucerBrand.com
Opening Theme Song, "Ephemeral Reign" by Per Kiilstofte
SOMEWHERE IN THE SKIES is sponsored by HelloFresh. To receive 50% off your first order, use promo code: SOMEWHERE at checkout by visiting http://www.HelloFresh.ca</t>
  </si>
  <si>
    <t>hX5_uncyGn8</t>
  </si>
  <si>
    <t>2019 10 26</t>
  </si>
  <si>
    <t>https://youtu.be/Ukv9nIF4vCk</t>
  </si>
  <si>
    <t>ANDREW &amp; RYAN... On UFOs</t>
  </si>
  <si>
    <t>#UFOs #HalfWhiteSonofaBlackMan #SomewhereintheSkies
Andrew Sanford sits down with Ryan Sprague to discuss some of the burning questions he's had about UFOs and Ryan's thoughts on hoaxing, fantasy-prone individuals, and one of the strangest cases in the annals of UFO history. Hint: It has to do with Goblins...
Be sure to check out Ryan and Andrew on their respective podcasts, and be on the lookout for more videos about different topics COMING SOON! 
Somewhere in the Skies podcast: http://www.somewhereintheskies.com
Half White Son of a Black Man podcast: http://www.halfwhitesonofablackman.com</t>
  </si>
  <si>
    <t>Ukv9nIF4vCk</t>
  </si>
  <si>
    <t>2019 10 23</t>
  </si>
  <si>
    <t>https://youtu.be/OD-LDx9BCD8</t>
  </si>
  <si>
    <t>UFOLOGY   The Super Awesome Science Show</t>
  </si>
  <si>
    <t>Have you ever seen strange lights in the sky? How about oddly shaped vessels floating around in the air? If you have and cannot explain it, you may have seen an unidentified flying object, better known as a UFO.
On this week’s Super Awesome Science Show, we’re going to venture into ufology — a field that’s working to figure out what these mysterious objects happen to be.
On the episode, we talk to Ryan Sprague, a prominent member of the ufology community, who has shared his views on UFOs in articles and interviews with news outlets, on his podcast Somewhere in the Skies and through his latest project, the TV show Roswell: Mysteries Decoded, which appeared on CW’s streaming network, CW Seed.
We first learn about the nature of ufology — including, most importantly, what it’s not. While there are several stereotypes, the true goal of ufology is to find answers to questions we simply do not yet know about the flying crafts themselves, whether alien- or human-made. We hear about the work that is being performed and some of the advancements in the field that have opened the door to even greater interest.
We continue the discussion to explore how ufology work is done and shared with the community. As one of the most prolific members of the community, we learn about Sprague’s passion for discovery and how he tries to ensure his work is both accurate and compelling.
In our SASS Class, we explore the phenomenon known as Alienstock. First conceived as an invasion of the infamous Area 51, where extraterrestrial life and technology are believed to be housed, it has become an opportunity for anyone who has an interest in UFOs and of course aliens to find a like-minded community.
Contact:
Jason Tetro
Twitter: @JATetro
Email: thegermguy@gmail.com
Guests:
Ryan Sprague
Web: https://www.somewhereintheskies.com/about.html
Twitter: @ryansprague51</t>
  </si>
  <si>
    <t>OD-LDx9BCD8</t>
  </si>
  <si>
    <t>2019 10 21</t>
  </si>
  <si>
    <t>https://youtu.be/DkVI_MxQCMo</t>
  </si>
  <si>
    <t>Somewhere in the Skies  The Men Who Talked About Bigfoot and then Hitler</t>
  </si>
  <si>
    <t>#Bigfoot #Sasquatch #CW #MysteriesDecoded
On episode 131 of SOMEWHERE IN THE SKIES, Ryan is joined by longtime friend and colleague, Andrew Sanford. In a bit of a departure from the usual UFO talk, the two discuss Andrew's recent hunt for Sasquatch in the wilderness of British Columbia on the television series,  Mysteries Decoded.
Then, he and Ryan discuss two Bigfoot-oriented films to keep things squatchy! They review Willow Creek (2013) starring former guest, Bryce Johnson. And then they review the 2018 action adventure drama, The Man Who Killed Hitler and then the Bigfoot. What did they think of these vastly different films and their handling of our hairy hominid friend? Tune in to find out! 
Guest Bio: Andrew Sanford is a Writer/Performer operating out of NYC. He was a featured writer for the ABC New Talent Showcase in 2014 and 2016 and a quarter finalist in the 2019 Screencraft Horror Screenplay competition. Andrew also hosts the long running comedy podcast Half White Son of a Black Man and was a guest cohost on the Season Finale of Mysteries Decoded on the CW. Follow Andrew's podcast on Instagram at: https://www.instagram.com/half_white_son_of_a_black_man/
Patreon: http://www.patreon.com/somewhereskies
Website: http://www.somewhereintheskies.com
Official Store: https://www.teepublic.com/stores/somewhere-in-the-skies?ref_id=6702
Order Ryan's Book here: https://www.amazon.com/Somewhere-Skies-Human-Approach-Phenomenon/dp/0967799589/ref=sr_1_1?crid=1X4BO8AVE5BWR&amp;keywords=somewhere+in+the+skies+a+human+approach+to+an+alien+phenomenon&amp;qid=1571634617&amp;sprefix=somewhere+in+the+skies%2Caps%2C137&amp;sr=8-1
Twitter: @SomewhereSkies
Instagram: @SomewhereSkiesPod
Watch Mysteries Decoded for free at http://www.CWseed.com
Shop SAUCER BRAND now and use the promo code: SKIES for an exclusive discount: http://www.TheSaucerBrand.com
Opening Theme Song, "Ephemeral Reign" by Per Kiilstofte
SOMEWHERE IN THE SKIES is sponsored by HelloFresh. To receive 50% off your first order, use promo code: SOMEWHERE at checkout by visiting http://www.HelloFresh.ca</t>
  </si>
  <si>
    <t>DkVI_MxQCMo</t>
  </si>
  <si>
    <t>2019 10 14</t>
  </si>
  <si>
    <t>https://youtu.be/PRmGYe5ivU4</t>
  </si>
  <si>
    <t>Somewhere in the Skies  Witness of Another World</t>
  </si>
  <si>
    <t>#JacquesVallee #CloseEncounter #WitnessOfAnotherWorld
On episode 130 of SOMEWHERE IN THE SKIES, Ryan speaks with filmmaker, Alan Stivelman, about his new documentary, Testigo de Otro Mundo (Witness of Another World)
Juan Perez lives a solitary existence on a remote farm ever since he witnessed a UFO event. Stivelman, together with the help of famous astrophysicist Jacques Vallée, begin an epic journey to help Juan in understanding the deep meaning of his close encounter. This true story shows the long-term consequences of close encounters, proving that no one is exempt from a potential contact.
In this interview, Stivelman describes this journey in making the film, why he decided to cover the UFO topic, and what he, Juan, and Vallée learned along the way about the phenomenon and our relationship to it.
Guest Bio: Alan Stivelman is an independent filmmaker residing in Buenos Aires and Barcelona. His films were premiered in Latin American cinemas. In Argentina, his two documentaries were the most viewed of the year. His first production was the result of a solo journey he made to the Andes, where he met an Andean wise-man, to answer his 200 questions. The title of this work is "Humano", which to date has been seen by more than 3 million people around the world. He is also the creator of the films, "Capitan Bola Ocho" and "Testigo de Otro Mundo" (Witness of Another World) You can learn more at www.WitnessofAnotherWorld.com or follow him on Twitter @humanofilms
Patreon: http://www.patreon.com/somewhereskies
Website: http://www.somewhereintheskies.com
Official Store: https://www.teepublic.com/stores/somewhere-in-the-skies?ref_id=6702
Twitter: @SomewhereSkies
Instagram: @SomewhereSkiesPod
Watch Mysteries Decoded for free at http://www.CWseed.com
Shop SAUCER BRAND now and use the promo code: SKIES for an exclusive discount: http://www.TheSaucerBrand.com
Opening Theme Song, "Ephemeral Reign" by Per Kiilstofte
SOMEWHERE IN THE SKIES is sponsored by HelloFresh. To receive 50% off your first order, use promo code: SOMEWHERE at checkout by visiting http://www.HelloFresh.ca</t>
  </si>
  <si>
    <t>PRmGYe5ivU4</t>
  </si>
  <si>
    <t>2019 10 07</t>
  </si>
  <si>
    <t>https://youtu.be/YdX0TgviT8k</t>
  </si>
  <si>
    <t>Somewhere in the Skies  Weirdo Uncensored</t>
  </si>
  <si>
    <t>#Weirdo #Halloween #JohnTenney
On episode 129 of SOMEWHERE IN THE SKIES, Ryan sits down for a face-to-face interview with one of the biggest names in the world of the weird, John E.L. Tenney. Whether its UFOs, the paranormal, cryptids, the supernatural, or the occult, Tenney is on the hunt for answers to all of them. And he's not afraid to have a little fun along with way. In this uncensored conversation, he and Ryan discuss any and everything under the sun and moon, including flying saucers, belief systems, the realities we each possess, the power of words, and the issues facing certain research and theories today and in the future. This and so much more, recorded live at Michigan UFO Con! 
Guest Bio: John E.L. Tenney is one of the most well-recognized and highly sought-after investigators of UFO, Paranormal and Occult phenomena in America. It is estimated that, over the past 29 years, more than 90,000 people have attended one of John’s signature “Weird Lectures.” Realm of the Weird, his podcast, has been download over 3 million times. The author of over a dozen books, Mr. Tenney has also been interviewed extensively on radio and television worldwide. Aside from his lectures, he's acted as a consult for NBC, A&amp;amp;E, Fox, SyFy,The Detroit Free Press, The New York Times, and the Wall Street Journal. He has worked on numerous television shows including Unsolved Mysteries, Sightings, Very Scary Stories, Paranormal State: The New Class, Ghost Stalkers, Paranormal Lockdown and Kindred Spirits. To learn more, visit http://www.weirdlectures.com or follow him on Twitter @JohnELTenney 
Patreon: http://www.patreon.com/somewhereskies
Website: http://www.somewhereintheskies.com
Official Store: https://www.teepublic.com/stores/somewhere-in-the-skies?ref_id=6702
Twitter: @SomewhereSkies
Instagram: @SomewhereSkiesPod
Watch Mysteries Decoded for free at http://www.CWseed.com
Shop SAUCER BRAND now and use the promo code: SKIES for an exclusive discount: http://www.TheSaucerBrand.com
Opening Theme Song, "Ephemeral Reign" by Per Kiilstofte
SOMEWHERE IN THE SKIES is part of the eOne podcast network. To learn more, visit: http://entertainmentonepodcast.com/
SOMEWHERE IN THE SKIES is sponsored by HelloFresh. To receive 50% off your first order, use promo code: SOMEWHERE at checkout by visiting http://www.HelloFresh.ca</t>
  </si>
  <si>
    <t>YdX0TgviT8k</t>
  </si>
  <si>
    <t>2019 09 30</t>
  </si>
  <si>
    <t>https://youtu.be/eYcSpKBTlZc</t>
  </si>
  <si>
    <t>Somewhere in the Skies  Flying Saucers from the Kremlin</t>
  </si>
  <si>
    <t>#FlyingSaucers #Russia #Area51
On episode 128 of SOMEWHERE IN THE SKIES, Ryan sits down face-to-face with Nick Redfern at the 2019 Michigan UFO Con. They discuss Redfern's thoughts on Area 51, Bob Lazar, and then an in-depth look at his latest book, Flying Saucers from the Kremlin: UFOs, Russian Meddling, Soviet Spies &amp;amp; Cold War Secrets
Russian meddling: they are two words that just about everyone has come to know very well in the last few years. Only a fool – or someone with an agenda of a sinister kind – would deny that such meddling occurred. But, who knew that for decades the Russians secretly used the UFO phenomenon as a means to try and destabilize the West? Why did the Russians try to recruit some of the most well-known UFO “Contactees” of the 1950s? What’s the connection between the KGB and the notorious Majestic 12 documents? Why did the Soviet Union fabricate tales of aliens and feed them to the Pentagon? Does the UFO meddling still continue to this day? This and much more. 
Guest Bio: Nick Redfern is the author of more than forty books. They include Men in Black; Women in Black; The Roswell UFO Conspiracy; and 365 Days of UFOs. Nick has appeared on many TV shows, including the BBC’s Out of This World; the SyFy Channel’s Proof Positive; the History Channel’s Monster Quest, America’s Book of Secrets and UFO Hunters; the National Geographic Channel’s Paranatural; and MSNBC’s Countdown. He can be contacted at: http://www.nickredfernfortean.blogspot.com
Patreon: http://www.patreon.com/somewhereskies
Website: http://www.somewhereintheskies.com
Official Store: https://www.teepublic.com/stores/somewhere-in-the-skies?ref_id=6702
Order Ryan's Book here: https://www.amazon.com/Somewhere-Skies-Human-Approach-Phenomenon-ebook/dp/B01M3MRU4M/ref=sr_1_1?crid=BWQJB46FSOW&amp;keywords=somewhere+in+the+skies+a+human+approach+to+an+alien+phenomenon&amp;qid=1569817835&amp;s=gateway&amp;sprefix=somewhere+in+the+skies%2Caps%2C145&amp;sr=8-1
Twitter: @SomewhereSkies
Instagram: @SomewhereSkiesPod
Watch Mysteries Decoded for free at http://www.CWseed.com
Shop SAUCER BRAND now and use the promo code: SKIES for an exclusive discount: http://www.TheSaucerBrand.com
Opening Theme Song, "Ephemeral Reign" by Per Kiilstofte
SOMEWHERE IN THE SKIES is sponsored by HelloFresh. To receive 50% off your first order, use promo code: SOMEWHERE at checkout by visiting www.HelloFresh.ca</t>
  </si>
  <si>
    <t>eYcSpKBTlZc</t>
  </si>
  <si>
    <t>2019 09 23</t>
  </si>
  <si>
    <t>https://youtu.be/LFi7KJmQyO0</t>
  </si>
  <si>
    <t>Somewhere in the Skies  1967  The Year of the UFO</t>
  </si>
  <si>
    <t>#ShagHarbor #UFOs #1967
On episode 127 of SOMEWHERE IN THE SKIES, we take a look back at one of the strangest and most active years in UFO history; 1967. From running over an alien with a car, to actual car-jacking aliens. From the horrifying Maelstrom Nuclear missile shutdown by a UFO, to the crash of a craft in the waters of Shag Harbor. And lest we forget the highly documented close encounter at Falcon Lake. It's all here, and it's all thanks to the brilliant research of UFO investigators across the world.
Special thanks to the National Investigations Committee on Aerial Phenomena (NICAP), Billy Booth, Appalachian Ghost Walks, and the tireless work of countless contributors to The UFO Casebook. 
Patreon: http://www.patreon.com/somewhereskies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1YHHTE9SFCPTU&amp;keywords=somewhere+in+the+skies+a+human+approach+to+an+alien+phenomenon&amp;qid=1569268393&amp;s=gateway&amp;sprefix=somewhere+in+the+skies%2Caps%2C135&amp;sr=8-1
Twitter: @SomewhereSkies
Instagram: @SomewhereSkiesPod
Watch Mysteries Decoded for free at http://www.CWseed.com
Shop SAUCER BRAND now and use the promo code: SKIES for an exclusive discount: http://www.TheSaucerBrand.com
Opening Theme Song, "Ephemeral Reign" by Per Kiilstofte</t>
  </si>
  <si>
    <t>LFi7KJmQyO0</t>
  </si>
  <si>
    <t>2019 09 16</t>
  </si>
  <si>
    <t>https://youtu.be/RHEFt_ILtuk</t>
  </si>
  <si>
    <t>Somewhere in the Skies  Live from the 2019 International UFO Congress</t>
  </si>
  <si>
    <t>#InternationalUFOCongress #IUFOC #SomewhereintheSkies
On episode 126 of SOMEWHERE IN THE SKIES, we are dropped in the center of the 2019 International UFO Congress with our on-site correspondents, Dean Alioto and Shane Hurd. They bring us exclusive interviews with various speakers, including James Fox, Ben Hansen, Marc D'Antonio, Kathleen Marden, Michael P Masters, James Keenan, and of course the emcee and co-organizer of the event, Alejandro Rojas. It's an epic spectrum of Ufological goodness!
Watch Mysteries Decoded for free at http://www.CWseed.com
Come see Ryan speak at Michigan UFO Con(tact) - To learn more and to purchase tickets, visit: http://www.MiUFOcon.com
Shop SAUCER BRAND now and use the promo code: SKIES for an exclusive discount: http://www.TheSaucerBrand.com
Patreon: http://www.patreon.com/somewhereskies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3QTHQXDDSJ2NE&amp;keywords=somewhere+in+the+skies+a+human+approach+to+an+alien+phenomenon&amp;qid=1568644746&amp;s=gateway&amp;sprefix=somewhere+in+the+skies%2Caps%2C145&amp;sr=8-1
Twitter: @SomewhereSkies
 Instagram: @SomewhereSkiesPod
 Opening Theme Song, "Ephemeral Reign" by Per Kiilstofte</t>
  </si>
  <si>
    <t>RHEFt_ILtuk</t>
  </si>
  <si>
    <t>2019 09 09</t>
  </si>
  <si>
    <t>https://youtu.be/CC8O2NUouGg</t>
  </si>
  <si>
    <t>Somewhere in the Skies  UFO Happy Hour  Volume Five</t>
  </si>
  <si>
    <t>#StormArea51 #UFOs #AlienAbduction
On episode 125 of SOMEWHERE IN THE SKIES, Rob Kristoffersen pulls up a barstool once again for another volume of UFO Happy Hour. This uncensored series finds Rob and Ryan drunkenly discussing the Storm Area 51 craze, harmful and helpful aliens, rejected abductees, and the return of the Alien Autopsy Film? Yup. It's all here, and it's happy hour, so drink up! 
Guest Bio: Rob Kristoffersen is the host of the Our Strange Skies podcast, and has been an amateur UFO researcher/paranormal investigator for nearly 10 years. He has been a lifelong resident of the Adirondacks and has had an interest in the paranormal from a very early age. When he's not investigating incidents of high strangeness, he can be found indulging in his love for professional wrestling, music, and good writing. Follow him on Twitter @YerUFOguy
Visit the Our Strange Skies podcast at: http://www.OurStrangeSkies.com
Featured Episode Image by: Eugen Semitjov
Watch Mysteries Decoded for free at http://www.CWseed.com
Come see Ryan speak at Michigan UFO Con(tact) - To learn more and to purchase tickets, visit: http://www.MIUFOcon.com
Shop SAUCER BRAND now and use the promo code: SKIES for an exclusive discount: http://www.TheSaucerBrand.com
Patreon: http://www.patreon.com/somewhereskies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T7ODW7DA4KS5&amp;keywords=somewhere+in+the+skies+a+human+approach+to+an+alien+phenomenon&amp;qid=1568041536&amp;s=gateway&amp;sprefix=somewhere+in+the+skies%2Caps%2C131&amp;sr=8-1
Twitter: @SomewhereSkies
Instagram: @SomewhereSkiesPod
Opening Theme Song, "Ephemeral Reign" by Per Kiilstofte
SOMEWHERE IN THE SKIES is sponsored by HelloFresh. To receive 50% off your first order, use promo code: SOMEWHERE50 at checkout by visiting www.HelloFresh.ca</t>
  </si>
  <si>
    <t>CC8O2NUouGg</t>
  </si>
  <si>
    <t>2019 09 02</t>
  </si>
  <si>
    <t>https://youtu.be/ImcgyXHpRfA</t>
  </si>
  <si>
    <t>Storm Area 51 - A Candid Conversation</t>
  </si>
  <si>
    <t>#StormArea51 #Area51 #RoguePlanet
Ryan Sprague joins Jason McClellan and Shane Hurd of Rogue Planet to give their thoughts on what may or may not happen on September 20th where over 3 million people have agreed to show up in the Nevada desert to storm the gates of one of America's most heavily secretive and guarded military installations; AREA 51.
Come see Ryan speak at Michigan UFO Con(tact) - To learn more and to purchase tickets, visit: https://www.miufocon.com/
Purchase tickets to Alien Con Dallas and use the promo code: SKIES at checkout for an exclusive discount. Visit: http://www.thealiencon.com/
Shop SAUCER BRAND now and use the promo code: SKIES for an exclusive discount: http://www.TheSaucerBrand.com
Patreon: http://www.patreon.com/somewhereskies
Website: http://www.somewhereintheskies.com
Twitter: @SomewhereSkies
Instagram: @SomewhereSkiesPod
Official Store: https://www.teepublic.com/stores/somewhere-in-the-skies?utm_campaign=Somewhere%2Bin%2Bthe%2BSkies&amp;utm_medium=6702&amp;utm_source=affiliate
Purchase the Somewhere in the Skies book here: https://www.amazon.com/Somewhere-Skies-Human-Approach-Phenomenon-ebook/dp/B01M3MRU4M/ref=sr_1_1?crid=1IE71AR9D5TKH&amp;keywords=somewhere+in+the+skies+a+human+approach+to+an+alien+phenomenon&amp;qid=1567442149&amp;s=gateway&amp;sprefix=somewhere+in+the+skies%2Caps%2C166&amp;sr=8-1</t>
  </si>
  <si>
    <t>ImcgyXHpRfA</t>
  </si>
  <si>
    <t>https://youtu.be/Z0NwzEcAn24</t>
  </si>
  <si>
    <t>Somewhere in the Skies  Mysteries Decoded</t>
  </si>
  <si>
    <t>#MysteriesDecoded #Area51 #CW
On episode 124 of SOMEWHERE IN THE SKIES, Ryan welcomes Jennifer Marshall to the show. They discuss their investigation into the Roswell incident via their television special,  Roswell: Mysteries Decoded. Then, Marshall tells us about her Navy service, her private investigation work, and how the opportunity came about for her new televisions series, Mysteries Decoded. They talk about what she investigated, including The Mothman, the Montauk experiments, the Lizzie Borden murders, and much more. She also discusses what didn't make it into certain episodes and her honest opinions on the investigations. Then, she and Ryan tease their upcoming episode concerning the AATIP program and Area 51, which airs September 10th on the CW Network.
Guest Bio: Jennifer Marshall is a proud U.S. Navy veteran who served five years and deployed in support of the Operation Iraqi Freedom. Upon leaving the Navy, she attained her undergraduate degrees in International Politics and Spanish from Virginia Wesleyan University. In 2014, she finished private investigation school in Simi Valley, CA and began working on her graduate degree. Jennifer obtained a master’s in Administration of Justice, graduating with a 3.994 GPA. As the owner of Deep Source Investigations, she has worked in many different areas including but not limited to locating birth parents, finding missing persons, workman’s comp, stolen valor and historical investigations. To learn more, visit: http://www.jennifermarshall.com
Come see Ryan speak at Michigan UFO Con(tact) - To learn more and to purchase tickets, visit: https://www.miufocon.com/
Purchase tickets to Alien Con Dallas and use the promo code: SKIES at checkout for an exclusive discount. Visit: http://www.thealiencon.com/
Shop SAUCER BRAND now and use the promo code: SKIES for an exclusive discount: http://www.TheSaucerBrand.com
Patreon: http://www.patreon.com/somewhereskies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1FB4TLJ5QXHQQ&amp;keywords=somewhere+in+the+skies+a+human+approach+to+an+alien+phenomenon&amp;qid=1567398230&amp;s=gateway&amp;sprefix=somewhere+in+the+skies%2Caps%2C146&amp;sr=8-1
Twitter: @SomewhereSkies
Instagram: @SomewhereSkiesPod
Opening Theme Song, "Ephemeral Reign" by Per Kiilstofte
SOMEWHERE IN THE SKIES is sponsored by HelloFresh. To receive 50% off your first order, use promo code: SOMEWHERE50 at checkout by visiting www.HelloFresh.ca</t>
  </si>
  <si>
    <t>Z0NwzEcAn24</t>
  </si>
  <si>
    <t>2019 08 26</t>
  </si>
  <si>
    <t>https://youtu.be/56zn1E6bdvk</t>
  </si>
  <si>
    <t>Somewhere in the Skies  The 2019 International UFO Congress</t>
  </si>
  <si>
    <t>#StormArea51 #InternationalUFOCongress #ProjectBlueBook
On episode 123 of SOMEWHERE IN THE SKIES, Alejandro Rojas returns to give us an in-depth look at who will be speaking at the 2019 International UFO Congress. With the largest speaker lineup to date, and a top-notch film festival, this event truly lives up to its reputation as the largest UFO conference in North America. Rojas also gives his thoughts on the criticism of To the Stars Academy and the #StormArea51 movement.
While online ticket orders are closed, tickets are still available for the Congress at the door and you will not be turned away! To learn more, visit: http://www.UFOCongress.com
Guest Bio: Alejandro Rojas is a writer, podcaster, lecturer, and digital content creator focused on science, space, science fiction, and UFOs. He has a keen interest in the unexplained and is often featured in documentaries, television shows, and news interviews. Alejandro runs the UFO news website OpenMinds.tv, and his articles can also be found in the Huffington Post, Den of Geek, and his personal blog alejandtrojas.com. He is also a co-organizer of the annual International UFO Congress, which he hosts as the Master of Ceremonies. Find his UFO work at: http://www.OpenMinds.tv
Come see Ryan speak at Michigan UFO Con(tact) - To learn more and to purchase tickets, visit: ufocon.com
Purchase tickets to Alien Con Dallas and use the promo code: SKIES at checkout for an exclusive discount, visit: //www.thealiencon.com
Shop SAUCER BRAND now and use the promo code: SKIES for an exclusive discount: http://www.TheSaucerBrand.com
Patreon: http://www.patreon.com/somewhereskies
Website: http://www.somewhereintheskies.com
Official Store: https://www.teepublic.com/stores/somewhere-in-the-skies?utm_campaign=Somewhere%2Bin%2Bthe%2BSkies&amp;utm_medium=6702&amp;utm_source=affiliate
Order Ryan's Book: https://www.amazon.com/Somewhere-Skies-Human-Approach-Phenomenon-ebook/dp/B01M3MRU4M/ref=sr_1_1?crid=15NOM0DCEK5WH&amp;keywords=somewhere+in+the+skies+a+human+approach+to+an+alien+phenomenon&amp;qid=1566834135&amp;s=gateway&amp;sprefix=somewhere+in+the+skies%2Caps%2C245&amp;sr=8-1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</si>
  <si>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56zn1E6bdvk</t>
  </si>
  <si>
    <t>2019 08 25</t>
  </si>
  <si>
    <t>https://youtu.be/Wr1eS-MqUfg</t>
  </si>
  <si>
    <t>BONUS EPISODE  CRASH AT COYAME</t>
  </si>
  <si>
    <t>#UFO #Mexico #UFOCrash
August 25th marks the 45th anniversary of the little-known Coyame UFO Crash incident. This was a mid-air collision in 1974 between a small plane and a UFO on the U.S.-Mexico border near the city of Presidio, Texas. Following the crash, the governments of both Mexico and the U.S. sent troops to recover the fallen UFO. What happened next is a complete mystery and much more disturbing than just a crashed UFO. In this Patreon Only Bonus Episode, you get a sneak peek and what to expect if you join the Patreon Campaign today. Help the show and receive over 40 Bonus episodes RIGHT NOW, including all different types of rewards at many different levels.
 To learn more and to join, visit: http://www.patreon.com/somewhereskies</t>
  </si>
  <si>
    <t>Wr1eS-MqUfg</t>
  </si>
  <si>
    <t>2019 08 19</t>
  </si>
  <si>
    <t>https://youtu.be/Em9GwQ9RnyY</t>
  </si>
  <si>
    <t>Somewhere in the Skies  Storm Area 51</t>
  </si>
  <si>
    <t>#Area51 #StormArea51 #BobLazar
On episode 122 of SOMEWHERE IN THE SKIES, we head to Dreamland. Watertown. Groom Lake. Whatever you may call it; we know it best as Area 51. When a Facebook event group was created in jest, it exploded across the social networking highway and became an overnight sensation. “Storm Area 51: They Can't Stop Us All” was created by Matty Roberts, a young man who had no idea what his joke event would soon become. With over 3 million people now interested in going or confirmed their participation, the small town of Rachel Nevada has no idea what the expect come September 20th. And neither do those who actually show up to storm this highly secretive military installation.
With a renewed interest in Area 51, thanks in part to both a recent documentary and appearance on the Joe Rogan Experience podcast, Bob Lazar is now on the minds of a new generation who may have never heard his story before. A story of working at S-4, a location miles away from Area 51. There, he says he was hired to help reverse-engineer alien technology from captured flying saucers. As perhaps hundreds of thousands of people prepare to make the long trek out to the Nevada desert, we take a look at why Area 51 was created, what was developed there, and what people should expect by storming the gates.
Ryan is joined by Shannon LeGro, host of Into the Fray Radio. The two discuss their own personal experiences going to the gates of Area 51. We hear some of the dangerous and terrifying stories of those who actually breached security, and how they lived to tell the tale while others did not. They also discuss the hard truth that may await those who just want to “see them aliens.”
Guest Bio: Shannon Legro is the host of Into the Fray Radio. She has been examining the paranormal since she was a teen, having had her own personal experience which started her on this path. And for the past several years, a focus on the phenomena that is Sasquatch. She strives to bring a fresh perspective and an open mind to the most intriguing mysteries in our universe. You can also hear Shannon as a guest-host on Midnight in the Desert, and see her in Small Town Monsters production…On the Trail of Bigfoot (now on Amazon Prime, and through the STM website) and the upcoming, On the Trail of UFOs. To learn more, visit: http://www.intothefrayradio.com
Purchase tickets to Alien Con Dallas and use the promo code: SKIES at checkout for an exclusive discount: http://www.thealiencon.com/dallas-tickets/
Shop SAUCER BRAND now and use the promo code: SKIES for an exclusive discount: http://www.TheSaucerBrand.com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IZMGIHHY73TM&amp;keywords=somewhere+in+the+skies+a+human+approach+to+an+alien+phenomenon&amp;qid=1566229548&amp;s=gateway&amp;sprefix=somewhere+in+the+skies%2Caps%2C827&amp;sr=8-1
Twitter: @SomewhereSkies
Instagram: @SomewhereSkiesPod
Opening Theme Song, "Ephemeral Reign" by Per Kiilstofte
Closing Song, "Area 51 (song) by CG5. Purchase here: https://music.apple.com/us/album/see-dem-aliens-single/1473077408
SOMEWHERE IN THE SKIES is sponsored by HelloFresh. To receive 50% off your first order, use promo code: SOMEWHERE50 at checkout by visiting http://www.HelloFresh.ca</t>
  </si>
  <si>
    <t>Em9GwQ9RnyY</t>
  </si>
  <si>
    <t>2019 08 12</t>
  </si>
  <si>
    <t>https://youtu.be/HLLS7-yEU2k</t>
  </si>
  <si>
    <t>Somewhere in the Skies  Strange World</t>
  </si>
  <si>
    <t>#StrangeWorld #TravelChannel #StrangerThings
On episode 121 of SOMEWHERE IN THE SKIES, Ryan is joined once again by independent filmmaker, Christopher Garetano, to talk all about his new television series, Strange World.
Garetano, whose award-winning film, Montauk Chronicles, inspired the hit show Stranger Things, has spent a lifetime searching for the truth behind some of America’s most unusual stories. Now, he begins a boots-on-the-ground investigation into the legends, mysteries and first-person accounts that fuel this country’s creepiest conspiracy theories and unexplained occurrences in the new Travel Channel series, Strange World. Over the course of eight hour-long episodes, Garetano will immerse himself in a world of the weird and bizarre, exploring everything from the alleged curse of James Dean’s death car, Little Bastard, to the extraordinary and unexplained disappearances on California’s Mount Shasta, to the legend of Polybius, a 1980’s arcade game supposedly created as a mind-control experiment gone amuck. Garetano runs us through the premiere episode concerning his ongoing investigation into Camp Hero and the Montauk Project, and then he gives us the inside scoop on some of the compelling episodes that will follow.
Guest Bio: Christopher Garetano produced and directed several award-winning films, including the 2005 film, “Horror Business,” and the 2015 docudrama, “Montauk Chronicles,” which received awards for best documentary at the 2015 Philip K. Dick Film Festival and best picture at the Celludroid Film Festival. Garetano is the creator of the comic strip and anticipated graphic novel, “South Texas Blues,” originally published in Fangoria Magazine in 2012. In 2016, Garatano collaborated with Texas Crew Productions and HISTORY as an executive producer, host and director of re-creations on the television movie, “The Dark Files.” Garetano is also currently directing an episode of a new thriller anthology series with DIGA STUDIOS titled, “Fifty States of Fear.” Now, Garetano is passionately diving into his new dream project – “Strange World,” an investigative docu-series on Travel Channel. Garetano is a film graduate of the School of Visual Arts in Manhattan. Follow him on Twitter @GARETANO7
Purchase tickets to Alien Con Dallas and use the promo code: SKIES at checkout for an exclusive discount: http://www.thealiencon.com/dallas-tickets/
Shop SAUCER BRAND now and use the promo code: SKIES for an exclusive discount: http://www.TheSaucerBrand.com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https://www.amazon.com/Somewhere-Skies-Human-Approach-Phenomenon/dp/0967799589/ref=sr_1_1?crid=2M3I72TK0OTQQ&amp;keywords=somewhere+in+the+skies+a+human+approach+to+an+alien+phenomenon&amp;qid=1565615631&amp;s=gateway&amp;sprefix=somewhere+in+the+skies%2Caps%2C149&amp;sr=8-1
Twitter: @SomewhereSkies
Instagram: @SomewhereSkiesPod
Opening Theme Song, "Ephemeral Reign" by Per Kiilstofte</t>
  </si>
  <si>
    <t>HLLS7-yEU2k</t>
  </si>
  <si>
    <t>2019 08 05</t>
  </si>
  <si>
    <t>https://youtu.be/FSh3pzSUs3A</t>
  </si>
  <si>
    <t>Somewhere in the Skies  Live from the 50th Anniversary MUFON Symposium</t>
  </si>
  <si>
    <t>#MUFON #UFOs #Symposium
On episode 120 of SOMEWHERE IN THE SKIES, we join our on-site correspondent, Earl Grey Anderson, at the 50th Anniversary MUFON Symposium. Earl catches up with several speakers and attendees at the Los Angeles event. We hear from Paul Hynek, Greg Bishop, Kathleen Marden, Dr. Lynne Kitei, Dr. Irena Scott, Dr. George Medich, Denise Stoner, Tom Whitmore, Dr. Michael Masters, and Paul Davids. Each individual had very different things to say about their reasons for being at the Symposium, their thoughts and theories on UFOs and the unexplained, and their relationship to these deeply complex phenomena. A very special thanks to Earl for being our front-row seat to the MUFON Symposium!
Guest Host Bio: Earl Grey Anderson is a musician who investigates UFOs. In music, he has worked as a guitarist, vocalist, singer, and songwriter. When it comes to UFOs, he holds several positions with the Mutual UFO Network. He is Assistant State Director for Southern California, Chief Field Investigator, and a member of MUFON’s STAR Team and Experiencer Research Team. You can find him on Facebook here: https://www.facebook.com/UrlieGee
The Mutual UFO Network (MUFON) is an American-based non-profit organization that investigates cases of alleged UFO sightings. It is one of the oldest and largest civilian UFO-investigative organizations in the United States. MUFON claims 3,000 members worldwide with chapters in every US state. The group maintains a number of investigators, who undergo training administered by MUFON. To learn more, visit: http://www.mufon.com
Purchase tickets to Alien Con Dallas and use the promo code: SKIES at checkout for an exclusive discount. Get tickets here: http://www.thealiencon.com/dallas-tickets/
Shop SAUCER BRAND now and use the promo code: SKIES for an exclusive discount: http://www.TheSaucerBrand.com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https://www.amazon.com/Somewhere-Skies-Human-Approach-Phenomenon-ebook/dp/B01M3MRU4M/ref=sr_1_1?crid=N9D6Q89RSOO&amp;keywords=somewhere+in+the+skies+a+human+approach+to+an+alien+phenomenon&amp;qid=1564979361&amp;s=gateway&amp;sprefix=somewhere+in+the+skies%2Caps%2C160&amp;sr=8-1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</si>
  <si>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FSh3pzSUs3A</t>
  </si>
  <si>
    <t>2019 07 29</t>
  </si>
  <si>
    <t>https://youtu.be/dGn8N0TPbtA</t>
  </si>
  <si>
    <t>Somewhere in the Skies  Witness Accounts  Live from Alien Con Los Angeles</t>
  </si>
  <si>
    <t>#UFOs #AlienCon #LosAngeles
On episode 119 of SOMEWHERE IN THE SKIES, we return once again to Alien Con Los Angeles, where Ryan and Jason McClellan hosted a live recording of Somewhere in the Skies, titled "The Power of Witness Testimony". This serves as volume seven to our Witness Accounts series.
Ryan and Jason run through their own personal UFO sightings and how it impacted their work and lives moving forward. They discuss the power and importance of witness testimony when it comes to researching and investigating UFO phenomena, and then audience members share their own personal experiences with the unknown and unexplained. Thank you to all those who participated, came to the live recording, and to all those who introduced themselves at Alien Con. We hope to see you this October in Dallas, Texas!
Purchase tickets to Alien Con Dallas and use the promo code: SKIES at checkout for an exclusive discount: http://www.thealiencon.com/dallas-tickets/
Shop SAUCER BRAND now and use the promo code: SKIES for an exclusive discount: http://www.TheSaucerBrand.com
Patreon: http://www.patreon.com/somewhereskies
To watch ROSWELL: MYSTERIES DECODED for free, visit: https://www.cwseed.com/shows/mysteries-decoded/roswell/?play=be3160ef-7527-46a0-9809-99b72f7df170
Website: http://www.somewhereintheskies.com
Official Store: https://teepublic.com/stores/somewhere-in-the-skies
Order Ryan's Book here: https://www.amazon.com/Somewhere-Skies-Human-Approach-Phenomenon-ebook/dp/B01M3MRU4M/ref=sr_1_1?crid=32PXJKYNYODM1&amp;keywords=somewhere+in+the+skies+a+human+approach+to+an+alien+phenomenon&amp;qid=1564410648&amp;s=gateway&amp;sprefix=somewhere+in+the+skies%2Caps%2C150&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</si>
  <si>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dGn8N0TPbtA</t>
  </si>
  <si>
    <t>2019 07 22</t>
  </si>
  <si>
    <t>https://youtu.be/DJKttZ2rmYE</t>
  </si>
  <si>
    <t>Somewhere in the Skies  Quantum Crash Course, Alien Tech, and UFOs</t>
  </si>
  <si>
    <t>#QuantumComputing #DeepPrasad #Area51
On episode 118 of SOMEWHERE IN THE SKIES, Ryan welcomes first-time guest, Deep Prasad, to the show. Prasad is an engineer working in the burgeoning field of quantum computing. He is also the CEO of the multi-million dollar start-up company, ReactiveQ, working directly with engineers from TESLA, Lockheed Martin, Volkswagen, and NASA. When he isn't working with quantum computers, he's heavily researching the UFO phenomenon both from scientific and philosophical approaches.
This is a comprehensive crash course in quantum computing and its benefits for the world moving forward. Then, Prasad and Ryan dive deep into the current work of To the Stars Academy, concerning meta-materials proposed to be of extraterrestrial origin. What are Prasad's thoughts on the highly controversial claims by Bob Lazar and his work at Area 51? Prasad then answers a slew of diverse listener questions. It's a fascinating journey through the heart and mind of one of today's brightest scientists whose not only changing the world but reaching for the stars, in hopes of finding those elusive answers somewhere in our skies.
Guest Bio: Deep Prasad is working with the world’s first quantum computers in order to help build the infrastructure that will support the next decades worth of quantum technologies. He is the CEO of ReactiveQ, whose goal is to save humanity hundreds of billions of research hours in developing the next generation of photovoltaics, superconductors, and metamaterials. In his spare time, he advises several blockchain startups focussed on healthcare applications. Deep was named one of Toronto’s Top 20 under 20 in 2015. He has given several talks on the intersection of AI, Blockchain, and Healthcare including at the Blockchain Futurist Conference 2018. Follow him on Twitter @Deepneuron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1BPCF1P1V1F6Y&amp;keywords=somewhere+in+the+skies+a+human+approach+to+an+alien+phenomenon&amp;qid=1563805962&amp;s=gateway&amp;sprefix=somewhere+in+the+skies%2Caps%2C135&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</si>
  <si>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DJKttZ2rmYE</t>
  </si>
  <si>
    <t>2019 07 15</t>
  </si>
  <si>
    <t>https://youtu.be/kvWx64hnXZY</t>
  </si>
  <si>
    <t>Somewhere in the Skies  Mysteries Decoded  Live from Alien Con Los Angeles</t>
  </si>
  <si>
    <t>#AlienCon #Roswell #MysteriesDecoded
On episode 117 of SOMEWHERE IN THE SKIES, Ryan brings you directly into the seats at a live panel recording at Alien Con Los Angeles. Serving as both a moderator and panelist, Ryan invites to the stage, members of Roswell: Mysteries Decoded and the upcoming series, Mysteries Decoded to talk in depth about both projects airing on the CW Network. Joining him are consulting producer, Alejandro Rojas, executive producer, Gary Tarpinian, co-investigator and co-host of Roswell: Mysteries Decoded, Jennifer Marshall, and Denice Marcel. Denice is the granddaughter of Jesse Marcel, the first military officer on site at the Roswell UFO crash.
The group talks all about how the one-hour special on Roswell came to be, what didn't make it into the show, personal stories from the filming, and then they dive in to the other mysteries that will be covered this summer on the CW network with lead host, Jennifer Marshall, as she travels the country investigating some of the greatest mysteries of our time. And yes... Ryan is joining her along the way!
Guest Bios:
Alejandro Rojas is a writer, podcaster, lecturer, and digital content creator focused on science, space, science fiction, and UFOs. He has a keen interest in the unexplained and is often featured in documentaries, television shows, and news interviews. Alejandro runs the UFO news website OpenMinds.tv, and his articles can also be found in the Huffington Post, Den of Geek, and his personal blog alejandtrojas.com. He is also a co-organizer of the annual International UFO Congress, which he hosts as the Master of Ceremonies.
Gary Tarpinian is the chief executive officer and co-founder of the Emmy-Award-winning television production company, MorningStar Entertainment. He is also the executive producer and co-creator (along with his partner Paninee Theeranuntawat) of Mysteries Decoded for the CW Network. Tarpinian has always had a special interest in UFOs, conspiracies, and the unexplained, and created Mysteries Decoded to investigate the greatest unsolved mysteries in recent history. Tarpinian and his partner created such legendary hit series as Deadliest Warrior, Manhunters: Fugitive Task Force, and I Survived. They also produced the highest rated non-fiction documentary to air on all of cable television in 2017: Amelia Earhart: The Lost Evidence.
Jennifer Marshall is a proud U.S. Navy veteran and licensed private investigator. She holds a master’s degree in Administration of Justice and has worked in many different areas of her field, including locating birth parents, finding missing persons, workman’s comp, stolen valor, and historical investigations. Jennifer is also active in the TV and film world and has been cast in such shows as Stranger Things, Hawaii Five-0, Colony and Nickelodeon’s Game Shakers. She resides in Southern California with her husband and children.
Denice Marcel is the granddaughter of U.S. Army Lt. Col. (Ret.) Jesse Marcel Sr. She learned at a very young age of her grandfather’s participation in the recovery of a UFO wreckage outside Roswell, New Mexico in July of 1947. The Roswell incident has offered Denice many interesting experiences, including being the former State Section Director for MUFON Los Angeles. She has done radio interviews alongside her father, participated in lectures on the subject, and even had a small role in the 1994 movie Roswell. Denice also sat with her father as a witness in the 2013 Citizen Hearings on Disclosure. Her most memorable moment was sharing her father's final visit to the debris field and the kitchen from his childhood where he first saw the strange material, as well as attending his last lecture at the Roswell Festival in 2013.
Patreon: http://www.patreon.com/somewhereskies
To watch ROSWELL: MYSTERIES DECODED for free, visit: https://www.cwseed.com/shows/mysteries-decoded/roswell/?play=be3160ef-7527-46a0-9809-99b72f7df170
Website: http://www.somewhereintheskies.com
Official Store: https://teepublic.com/stores/somewhere-in-the-skies
Order Ryan's Book here: https://www.amazon.com/Somewhere-Skies-Human-Approach-Phenomenon-ebook/dp/B01M3MRU4M/ref=sr_1_1?crid=33MWS4PPHKHFN&amp;keywords=somewhere+in+the+skies+a+human+approach+to+an+alien+phenomenon&amp;qid=1563168956&amp;s=gateway&amp;sprefix=Somewhere+in+the+skies%2Caps%2C135&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</si>
  <si>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kvWx64hnXZY</t>
  </si>
  <si>
    <t>2019 07 08</t>
  </si>
  <si>
    <t>https://youtu.be/AMnqUnXNxVo</t>
  </si>
  <si>
    <t>Somewhere in the Skies  UFO Happy Hours  Volume Four</t>
  </si>
  <si>
    <t>#UFOs #OurStrangeSkies #HappyHour
On episode 116 of SOMEWHERE IN THE SKIES, Ryan pulls up a barstool once again with Rob Kristoffersen for a UFO Happy Hour. The two talk about some of the latest cases Rob has been researching out of Brazil and France, a strange close encounter with some soil-sampling aliens in a New Jersey park, the incredible lifelong experiences of Terry Lovelace, and a string of UFO encounters off the USS Roosevelt long before the Gimbal video ever came to be. And of course, Ryan and Rob get brutally (and drunkenly) honest about the latest TV show outing by To the Stars Academy. Grab a beverage of choice and join us for another booze-fueled volume of UFO Happy Hour!
Guest Bio: Rob Kristoffersen is the host of the Our Strange Skies podcast, and has been an amateur UFO researcher/paranormal investigator for nearly 10 years. He has been a lifelong resident of the Adirondacks and has had an interest in the paranormal from a very early age. When he's not investigating incidents of high strangeness, he can be found indulging in his love for professional wrestling, music, and good writing. Follow him on Twitter @YerUFOguy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4?crid=2OOCFO984KG5F&amp;keywords=somewhere+in+the+skies+a+human+approach+to+an+alien+phenomenon&amp;qid=1562598934&amp;s=gateway&amp;sprefix=somewhere+in+the+skies%2Caps%2C707&amp;sr=8-4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</si>
  <si>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AMnqUnXNxVo</t>
  </si>
  <si>
    <t>2019 07 01</t>
  </si>
  <si>
    <t>https://youtu.be/-inwyO7C06c</t>
  </si>
  <si>
    <t>Somewhere in the Skies  Signs  A Movie Review</t>
  </si>
  <si>
    <t>#Signs #MNightShyamalan #Rewatchability #MovieReview
On episode 115 of SOMEWHERE IN THE SKIES, Ryan pulls a hilarious and detailed review out of the archives from fellow Eone Podcast Network hosts, J.M. McNab, Blain Watters, and Robert LaRonde of the Rewatchability podcast. Rewatchability is a comedic pop-culture podcast focusing on the movies and TV shows of the recent past. Each week, the hosts profile a cherished property from their youths to see if it holds up to the scrutinous eye of today. That movie was SIGNS, the 2002 alien-themed mystery thriller from M. Night Shyamalan. Ryan joined them to give his "alien expertise" and to give his honest opinions of this highly anticipated film. Did it live up to ufological standards? Did the entire group think it was rewatchable? And how the hell do you come to a planet made mostly of water when it's your biggest weakness?
Guest(s) Bios: Rewatchability is a comedic pop-culture nostalgia podcast hosted by J.M. McNab, Rob LaRonde, and Blain Watters. It is produced independently in Toronto, ON. The show began in the summer of 2011. In 2012 it was profiled by The A.V. Club and in 2015 our podcast appeared on CBC Radio’s Podcast Playlist. The aim of the show is to re-watch movies and television shows from when we were younger, and review them in an interesting and hopefully humorous way. Hopefully.
Patreon: http://www.patreon.com/somewhereskies
To watch ROSWELL: MYSTERIES DECODED,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https://www.amazon.com/Somewhere-Skies-Human-Approach-Phenomenon-ebook/dp/B01M3MRU4M/ref=sr_1_3?keywords=somewhere+in+the+skies+ryan+sprague&amp;qid=1562023919&amp;s=gateway&amp;sr=8-3
Twitter: @SomewhereSkies
Instagram: @SomewhereSkiesPod
Opening Theme Song, "Ephemeral Reign" by Per Kiilstofte
SOMEWHERE IN THE SKIES is part of the eOne podcast network. To learn more, visit: http://eonepodcasts.wpengine.com/</t>
  </si>
  <si>
    <t>-inwyO7C06c</t>
  </si>
  <si>
    <t>2019 06 23</t>
  </si>
  <si>
    <t>https://youtu.be/U806XOsuivM</t>
  </si>
  <si>
    <t>Somewhere in the Skies  Alien Highway</t>
  </si>
  <si>
    <t>#AlienHighway #TravelChannel #HeatherTaddy #Paranormal
On episode 114 of SOMEWHERE IN THE SKIES, Ryan is joined by paranormal investigator-turned- UFO hunter, Heather Taddy. Many may know Taddy from her extensive work on the hit television series, Paranormal State. But now, she's on the hunt to find the Skinwalker, aliens, UFOs, and all the strange things that occur along the U.S.
 This new series tracks a team of investigators as they follow the lights in the sky, and the high beams on the road. Former Colorado law enforcement officer Chuck Zukowski, who has been researching and investigating UFO-related incidents for over 30 years, leads his son Daniel and documentarian, Heather Tadd,y on the search. The researchers pursue "the cases that authorities ignore, finding evidence that others have missed, listening to witnesses that are otherwise afraid to come forward, searching for definitive proof of UFOs along America's Alien Highway.
 Guest Bio: Heather Taddy starred on A&amp;amp;E’s hit television series “Paranormal State,” which chronicled investigations from the world-renowned college-run club at Pennsylvania State University, The Paranormal Research Society (PRS). Serving as the Team Documentarian, Taddy traveled across the country helping and educating families experiencing paranormal activity. She is now a member of the investigative team in the new Travel Channel television series, "Alien Highway." Aside from her work in the paranormal field, Taddy is the bassist for the Pittsburgh’s post-punk band, Glowworms.  Follow her on Twitter  @ClassicTad  Patreon: www.patreon.com/somewhereskies
 To watch ROSWELL: MYSTERIES DECODED for free, CLICK HERE 
 Website: www.somewhereintheskies.com
 YouTube Channel: CLICK HERE
 Official Store: CLICK HERE
 Order Ryan's Book by CLICKING HERE
 Twitter: @SomewhereSkies
 Instagram: @SomewhereSkiesPod
 Opening Theme Song, "Ephemeral Reign" by Per Kiilstofte
 SOMEWHERE IN THE SKIES is part of the eOne podcast network. To learn more, CLICK HERE
 SOMEWHERE IN THE SKIES is sponsored by HelloFresh. To receive 50% off your first order, use promo code: SOMEWHERE50 at checkout by visiting www.HelloFresh.ca</t>
  </si>
  <si>
    <t>U806XOsuivM</t>
  </si>
  <si>
    <t>2019 06 17</t>
  </si>
  <si>
    <t>https://youtu.be/hD2-rcSW6yc</t>
  </si>
  <si>
    <t>Somewhere in the Skies  The Experiencers</t>
  </si>
  <si>
    <t>#UFOs #AlienAbduction #PTSD
On episode 113 of SOMEWHERE IN THE SKIES, Ryan is joined by experiencer researcher and witness testimony preserver, NK Kranda. She walks us through her process of interviewing witnesses and experiencers of both UFO and anomalous phenomena. How has her work in psychology, PTSD, and trauma helped her in speaking with witnesses? What are her thoughts on hypnosis regression when trying to uncover suppressed memories? We also hear a few anonymous stories from her archives and just exactly where experiencer preservation lay in the overall study and investigation of UFOs and beyond. It's a powerful interview you won't soon forget.
Guest Bio: NK Kranda is a southern California native now living in Texas. She went to school for Horticulture Sciences and graduated with highest honors. She then continued her education in the fields of psychology, PTSD and trauma therapies, art, biology, psychics, history, and shamanism. She currently works in experiencer research and preservation and has the honor of interviewing some of the most incredible people the field has to offer. Her interest in contactees and experiencers began when she volunteered as a MUFON chapter secretary in San Antonio. After writing way too many reports, she found her true interests were in the people that quietly came to meetings to tell an incredible story. She taught them to fight stigma, to never stop telling their story, and to honor themselves because they survived. If you've had an experience you'd like to share with her, you can email her at: preserveyourexperience@gmail.com
Use Promo code: SKIES for discount tickets to ALIEN CON: http://www.thealiencon.com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30Z64QPU2Y5I&amp;keywords=somewhere+in+the+skies+a+human+approach+to+an+alien+phenomenon&amp;qid=1560750471&amp;s=gateway&amp;sprefix=somewhere+in+the+skies%2Caps%2C224&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</si>
  <si>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hD2-rcSW6yc</t>
  </si>
  <si>
    <t>2019 06 10</t>
  </si>
  <si>
    <t>https://youtu.be/-nBWmZWJ0Ks</t>
  </si>
  <si>
    <t>Somewhere in the Skies  Contact in the Desert</t>
  </si>
  <si>
    <t>#ContactInTheDesert #BigfootCollectorsClub #RyanSprague
On episode 112 of SOMEWHERE IN THE SKIES, Ryan is joined by actors, Bryce Johnson and Michael McMillian of the Bigfoot Collector's Club podcast. They discuss their personal experiences attending Contact in the Desert, a massive outdoors UFO conference held in the deserts of California every year. We learn about just what goes on at this event, who they saw speak, and a little tease of who they got to interview for an upcoming episode of their podcast. The discussion then switches gears to the UFO subculture and their thoughts on the UFO phenomenon. And of course, no episode is complete without a little talk about Tom DeLonge and To the Stars Academy.
Guest Bios:
MICHAEL MCMILLIAN is best known for his role as the gay American-vampire  ‘Steve Newlin’ on HBO”s True Blood.  His other credits include recurring roles on Silicon Valley, Hot in Cleveland and the critically acclaimed Crazy Ex-Girlfriend. Michael is an Emmy-nominated host for his work on the Game of Thrones Lincoln Center Premiere for HBO and Facebook Live! Michael is an open-minded guy who grew up fascinated by the paranormal. In his lifetime he has seen one ghost and what was probably an alien.
BRYCE JOHNSON is a film and television actor most notably known for his roles in Willow Creek, Death Valley, and Pretty Little Liars as well as voicing the title role in Marvel’s full length animated film, Dr. Strange. From an eerie childhood encounter with a yellow-eyed demon peering through his window to filming UFO’s, Bryce brings with him his paranormal expertise and enthusiasm as a “true believer”.
Subscribe to the Bigfoot Collector's Club podcast here: https://bigfootcollectorsclub.podbean.com/
Use Promo code: SKIES for discount tickets to ALIEN CON here: http://www.thealiencon.com
Patreon: http://www.patreon.com/somewhereskies
To watch ROSWELL: MYSTERIES DECODED for free, visit: https://www.cwseed.com/shows/mysteries-decoded/roswell/?play=be3160ef-7527-46a0-9809-99b72f7df170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3MXSUQ44O9XRA&amp;keywords=somewhere+in+the+skies+a+human+approach+to+an+alien+phenomenon&amp;qid=1560141881&amp;s=gateway&amp;sprefix=somewhere+in+the+skies%2Caps%2C137&amp;sr=8-1
Twitter: @SomewhereSkies - https://twitter.com/SomewhereSkies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</si>
  <si>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-nBWmZWJ0Ks</t>
  </si>
  <si>
    <t>2019 06 03</t>
  </si>
  <si>
    <t>https://youtu.be/LS5Hx8MA_eQ</t>
  </si>
  <si>
    <t>Somewhere in the Skies  Voyage to the Stars with Steve Berg</t>
  </si>
  <si>
    <t>#DrunkHistory #UFOs #SteveBerg 
On episode 111 of SOMEWHERE IN THE SKIES, Ryan is joined by actor/writer and UFO buff, Steve Berg. Ryan originally learned of Berg's work through a hilarious segment of the Comedy Central tv show, "Drunk History", in which Berg recounted the Roswell UFO incident in concise and inebriated detail. But Berg wasn't a one-trick pony. His UFO knowledge was vast, and it truly shows in this wide-ranging interview.
Ryan and Berg discuss the late Stanton Friedman and his contributions to the UFO research field. They also discuss the prolific work of Jacques Vallée, belief systems, the cult-like tendencies of people in the UFO community, the Bennewitz affair in the 1980s, and Berg's personal thoughts on the recent mainstream coverage of UFOs and the work being done by To the Stars Academy. Berg then introduces us to his current podcast endeavor, Voyage to the Stars, a cosmic dark comedy of improvised storytelling and rich science fiction lore.
Guest Bio: Steve Berg is an actor and improviser who was most recently seen in New Line’s comedy feature "Tag" starring Jon Hamm and Rashida Jones. His credits also include recurring roles on NBC's "The Good Place," ABC's "The Goldbergs," Comedy Central's "Idiotsitter," and BET's "The Comedy Get Down." He has appeared in two features for director Joe Swanberg -- the Netflix Original "Win It All" and the indie "Digging For Fire" which premiered at the 2015 Sundance Film Festival. Berg has been a drunk narrator multiple times on Comedy Central's "Drunk History" and was a series regular in the Fox Television pilot "WTF America" produced by Ron Howard and Brian Grazer. Berg can next be seen in the indie "When Jeff Tried to Save the World." He is originally from Omaha, Nebraska.
To learn more about VOYAGE TO THE STARS, visit: http://www.voyagetothestars.net
Use Promo code: SKIES for discount tickets to ALIEN CON at: http://www.thealiencon.com
Patreon: http://www.patreon.com/somewhereskies
To watch ROSWELL: MYSTERIES DECODED for free, visit: https://www.cwseed.com/shows/roswell-mysteries-decoded/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3HB2AAESTV5FU&amp;keywords=somewhere+in+the+skies+a+human+approach+to+an+alien+phenomenon&amp;qid=1559537845&amp;s=gateway&amp;sprefix=somewhere+in+the+skies%2Caps%2C146&amp;sr=8-1
Twitter: @SomewhereSkies
Instagram: @SomewhereSkiesPod
Opening Theme Song, "Ephemeral Reign" by Per Kiilstofte
SOMEWHERE IN THE SKIES is sponsored by HelloFresh. To receive 50% off your first order, use promo code: SOMEWHERE50 at checkout by visiting http://www.HelloFresh.ca</t>
  </si>
  <si>
    <t>LS5Hx8MA_eQ</t>
  </si>
  <si>
    <t>2019 05 30</t>
  </si>
  <si>
    <t>https://youtu.be/2ap2epsnc68</t>
  </si>
  <si>
    <t>The Nimitz Encounters - A Film by Dave Beaty</t>
  </si>
  <si>
    <t>#TicTacUFO #NimitzUFO #AATIP
November 2004, 90 miles of the coast of Mexico near San Diego, California, the Nimitz Carrier Strike Group was conducting routine training and aerial defense exercises when unexplained events occurred. No one could have predicted what would soon confront the world's most advanced naval war ships and fighter jets. Aerial craft would appear that forever changed all those that encountered them. The answers to the question of “what are they?” remains unanswered by the sailors and the US Gov. After years of cloaked secrecy the true story can finally be told. With multiple witnesses from the ships, their first-hand testimony is impossible to deny. 
The film features CGI re-creations as told by the sailors and naval aviators that witnessed them. Aside from the historical fictionalized dialog (no one recorded the radio conversations), the story itself is based on the facts of the case, including official US government docs, witness statements, news reports and official timelines. 
See http://www.thenimitzencounters.com for links to the official documents.
Contact the filmmaker at anon@thenimitzencounters.com
Some military personnel have requested their names be removed or remain anonymous, out of respect for their privacy we have changed names and details to protect their identity. All similarities to persons living or dead is unintentional. The producers have made every attempt to verify details and deny any liability for errors or omissions.
*Filmmaker gave direct permission to post this film on the Ryan Sprague channel for educational purposes.
Use Promo code: SKIES for discount tickets to ALIEN CON here: http://www.thealiencon.com/la-tickets/
Patreon: http://www.patreon.com/somewhereskies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13YN3HQ6YM5DG&amp;keywords=somewhere+in+the+skies+a+human+approach+to+an+alien+phenomenon&amp;qid=1559248943&amp;s=gateway&amp;sprefix=somewhere+in+the+skies%2Caps%2C146&amp;sr=8-1
Twitter: https://twitter.com/SomewhereSkies
Instagram: https://www.instagram.com/sprague51/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</si>
  <si>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2ap2epsnc68</t>
  </si>
  <si>
    <t>2019 05 28</t>
  </si>
  <si>
    <t>https://youtu.be/_vE71yYuRRE</t>
  </si>
  <si>
    <t>HISTORY Releases 3 New Clips from UNIDENTIFIED</t>
  </si>
  <si>
    <t>#UFOs #Pentagon #Navy #Unidentified
HISTORY unveils new video footage from its six-part nonfiction series “Unidentified: Inside America’s UFO Investigation”of Navy pilots Lt. Ryan Graves and Lt. Danny Aucoin who have reported their multiple sightings of unexplained flying objects to the Pentagon and Congress from the summer of 2014 to March 2015 off the East coast. They have recently told their story exclusively to HISTORY and The New York Times. 
The groundbreaking new series premieres Friday, May 31 at 10/9c on HISTORY.
Additionally, the series has exclusive access to the year-long investigation led by Luis Elizondo – former military intelligence official and Special Agent In-Charge who confirmed the existence of the Pentagon’s hidden government program Advanced Aerospace Threat Identification Program (AATIP) – Executive Producer Tom DeLonge, co-founder and President of To The Stars Academy of Arts &amp; Science and Chris Mellon, former Deputy Assistant Secretary of Defense For Intelligence, to expose a series of startling encounters and embark on fascinating new investigations that will urge the public to ask questions and look for answers.
CLIP 1 – Former Navy pilot Lt. Ryan Graves recalls his experience encountering UFOs while on the USS Theodore Roosevelt.
CLIP 2 – Former Navy pilot Lt. Ryan Graves and Navy pilot Lt. Danny Aucoin discuss their experiences encountering UFOs while on active duty with the Navy.
CLIP 3 – Former Navy pilot Lt. Ryan Graves makes the shocking claim that multiple unidentified crafts appeared in the Middle East over the Arabian Gulf, while the carrier strike group was launching air strikes in Syria.
To learn more about the series, visit: https://www.history.com/shows/unidentified-inside-americas-ufo-investigation
Learn more about Somewhere in the Skies podcast at: http://www.somewhereintheskies.com</t>
  </si>
  <si>
    <t>_vE71yYuRRE</t>
  </si>
  <si>
    <t>2019 05 27</t>
  </si>
  <si>
    <t>https://youtu.be/DKtXaiYdwHU</t>
  </si>
  <si>
    <t>Somewhere in the Skies  After Disclosure</t>
  </si>
  <si>
    <t>#UFOs #StantonFriedman #ToTheStarsAcademy
On episode 110 of SOMEWHERE IN THE SKIES, television and film writer, Bryce Zabel, returns to the show. He tells us all about his personal memories of Stanton T. Friedman and what it was like working with him directly on a film dedicated to the life and career of Friedman himself. He then tells Ryan about two mysterious incidents that involved possible Men in Black while filming his television series,  Dark Skies. Zabel then gives his thoughts on the Project Blue Book television series, To the Stars Academy, and if we are on the horizon of UFO disclosure.
Guest Bio: A winner of the prestigious Writers Guild award for screenwriting, Bryce Zabel has created and produced five primetime television series, including Dark Skies and The Crow, and worked on a dozen TV writing staffs (Lois &amp;amp; Clark, Taken). A produced feature (Atlantis, Mortal Kombat) and miniseries writer (Blackbeard, Pandemic), Bryce’s latest film, The Last Battle, will be shot by StudioCanal next year in Europe. He was the first writer since Rod Serling elected to serve as Chairman/CEO of the Television Academy. He has taught screenwriting as an Adjunct Professor at the USC School of Cinematic Arts, reported on-air as a CNN correspondent, and won multiple awards for investigative reporting for PBS. His Breakpoint alternate history book series is the winner of the Sidewise Award. Currently, he is developing Unidentified, about the race to break the Roswell story, and Captured, about the Betty and Barney Hill abduction. His book, A.D. After Disclosure, with Richard Dolan, was the first book devoted exclusively to the Disclosure topic. His work can be found at http://www.BryceZabel.com.
Use Promo code: SKIES for discount tickets to ALIEN CON here: http://www.thealiencon.com/la-tickets/
Patreon: http://www.patreon.com/somewhereskies
To watch ROSWELL: MYSTERIES DECODED for free, visit: https://www.cwseed.com/shows/roswell-mysteries-decoded/roswell-mysteries-decoded/?play=be3160ef-7527-46a0-9809-99b72f7df170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1HXI3JO057J1Y&amp;keywords=somewhere+in+the+skies+a+human+approach+to+an+alien+phenomenon&amp;qid=1558931817&amp;s=gateway&amp;sprefix=somewhere+in+the+skies%2Caps%2C134&amp;sr=8-1
Twitter: https://twitter.com/SomewhereSkies
Instagram: https://www.instagram.com/sprague51/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</si>
  <si>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DKtXaiYdwHU</t>
  </si>
  <si>
    <t>2019 05 20</t>
  </si>
  <si>
    <t>https://youtu.be/NLon_hcyOmQ</t>
  </si>
  <si>
    <t>Somewhere in the Skies  Witness Accounts  Volume Six</t>
  </si>
  <si>
    <t>#UFOSighting #UFOs #WitnessAccounts 
On episode 109 of SOMEWHERE IN THE SKIES, we bring you another powerful volume of witness accounts. UFO sightings and otherworldly encounters are life-altering experiences. They challenge our perception, our beliefs, and recalibrate our entire journey in a world we often think is paved out for us. But the accounts in this episode certainly prove otherwise for those who looked up into the skies and realized that the map was yet to be fully navigated. Thank you to everyone who shared their stories in this listener-favorite series.
Use Promo code: SKIES for discount tickets to ALIEN CON. Visit: http://www.thealiencon.com
Patreon: http://www.patreon.com/somewhereskies
To watch ROSWELL: MYSTERIES DECODED for free, visit: https://www.cwseed.com/shows/roswell-mysteries-decoded/
Website: http://www.somewhereintheskies.com
Official Store: https://www.teepublic.com/stores/somewhere-in-the-skies?utm_campaign=Somewhere%2Bin%2Bthe%2BSkies&amp;utm_medium=6702&amp;utm_source=affiliate
Order Ryan's Book here: https://www.amazon.com/Somewhere-Skies-Human-Approach-Phenomenon-ebook/dp/B01M3MRU4M/ref=sr_1_fkmrnull_1?crid=HH4HMGNIS3PI&amp;keywords=somewhere+in+the+skies+a+human+approach+to+an+alien+phenomenon&amp;qid=1558327084&amp;s=gateway&amp;sprefix=somewhere+in+the+skies%2Caps%2C135&amp;sr=8-1-fkmrnull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</si>
  <si>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NLon_hcyOmQ</t>
  </si>
  <si>
    <t>2019 05 13</t>
  </si>
  <si>
    <t>https://youtu.be/7ZCH-JGOiDA</t>
  </si>
  <si>
    <t>Somewhere in the Skies  UFO Happy Hour  Volume Three</t>
  </si>
  <si>
    <t>#UFOs #HappyHour #SomewhereInTheSkies
On episode 108 OF SOMEWHERE IN THE SKIES, the tables have turned on Ryan and he is interviewed by Rob Kristoffersen, host of the OUR STRANGE SKIES podcast. First, they look at some of the cases in Ryan's book that intrigued Rob most, and then they dive deep into what UFOs may represent. They round things out by talking about what cases Ryan turns the skeptics to for evidence that something truly anomalous is happening somewhere in our strange skies. Grab a beverage of choice and join us for UFO Happy Hour! 
Guest Bio: Rob Kristoffersen is the host of the Our Strange Skies podcast, and has been an amateur UFO researcher/paranormal investigator for nearly 10 years. He has been a lifelong resident of the Adirondacks and has had an interest in the paranormal from a very early age. When he's not investigating incidents of high strangeness, he can be found indulging in his love for professional wrestling, music, and good writing. Follow him on Twitter @YerUFOguy
Use Promo code: SKIES for discount tickets to ALIENCON! Purchase tickets at: http://www.thealiencon.com/la-tickets/
Patreon: http://www.patreon.com/somewhereskies
To watch ROSWELL: MYSTERIES DECODED for free, visit: https://www.cwseed.com/shows/roswell-mysteries-decoded/roswell-mysteries-decoded/?play=be3160ef-7527-46a0-9809-99b72f7df170
Website: http://www.somewhereintheskies.com
Official Store: https://www.teepublic.com/stores/somewhere-in-the-skies?utm_campaign=Somewhere%2Bin%2Bthe%2BSkies&amp;utm_medium=6702&amp;utm_source=affiliate
Order Ryan's Book here: https://www.amazon.com/Somewhere-Skies-Human-Approach-Phenomenon-ebook/dp/B01M3MRU4M/ref=sr_1_fkmrnull_1?crid=3OCZO6VRLVSJJ&amp;keywords=somewhere+in+the+skies+a+human+approach+to+an+alien+phenomenon&amp;qid=1557756394&amp;s=gateway&amp;sprefix=somewhere+in+the+skies%2Caps%2C147&amp;sr=8-1-fkmrnull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</si>
  <si>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7ZCH-JGOiDA</t>
  </si>
  <si>
    <t>2019 05 06</t>
  </si>
  <si>
    <t>https://youtu.be/Hv1dJjJhajI</t>
  </si>
  <si>
    <t>Somewhere in the Skies  The Ashland Abduction</t>
  </si>
  <si>
    <t>#AlienAbduction #UFOs #Police 
On episode 107 of SOMEWHERE IN THE SKIES, Ryan brings us the incredible story of Herbert Schirmer. On December 3rd, 1967, Schirmer, a twenty-two-year-old police officer, was driving down a desolate highway in Ashland, Nebraska. He approached a pair of lights that he believed to be a stalled vehicle. When he got closer, he realized it wasn't a vehicle on the road, but a craft hovering in the night sky. After a few moments, the craft shot out of sight and the officer returned to his station, noting the sighting in his logbook. 
But for Schirmer, there seemed to be a period of missing time between when he first saw the object and when he left the area. And when he finally recalled what had happened in those missing moments, the story became far bigger and stranger than first imagined, prompting the Air Force and Government to investigate.
Presented in association with the Omaha World-Herald and including actual audio from Schirmer himself, this is the story of the abduction in Ashland. 
Use Promo code: SKIES for discount tickets to ALIENCON! Purchase tickets at: http://www.thealiencon.com/la-tickets/
Patreon: http://www.patreon.com/somewhereskies
To watch ROSWELL: MYSTERIES DECODED for free, visit: https://www.cwseed.com/shows/roswell-...
Website: http://www.somewhereintheskies.com
Official Store: https://www.teepublic.com/stores/some...
Order Ryan's Book here: https://www.amazon.com/Somewhere-Skie...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</si>
  <si>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Hv1dJjJhajI</t>
  </si>
  <si>
    <t>2019 04 29</t>
  </si>
  <si>
    <t>https://youtu.be/kDN64Vj64tg</t>
  </si>
  <si>
    <t>Somewhere in the Skies  The Government's UFO Secrets Revealed</t>
  </si>
  <si>
    <t>#UFOs #ToTheStarsAcademy #BlackVault
On episode 106 of SOMEWHERE IN THE SKIES, John Greenewald returns to talk about his new book, Inside the Black Vault: The Government's UFO Secrets Revealed. The book includes declassified records that prove that UFOs are one of the most highly classified and most elusive subjects the U.S. Government has ever dealt with. He then gives his candid thoughts on Luis Elizondo, the former head of the Secret Pentagon UFO program, and the current work by To the Stars Academy, including the developing story of UFO reporting being implemented by the U.S. Navy.
Guest Bio:  John Greenewald, Jr. began researching the secret inner workings of the U.S. Government at the young age of fifteen. He targeted such groups as the CIA, FBI, Pentagon, Air Force, Army, Navy, NSA, DIA, and countless others. Greenewald utilized the Freedom of Information Act (FOIA) to gain access to thousands of records. He accumulated an astonishing number of documents on topics related to UFOs, the JFK Assassination, chemical, biological, and nuclear weapons, and top secret aircraft. Over two million pages later, and the Black Vault website was created. Greenewald has been featured on television networks such as The History Channel, Discovery Channel, A&amp;E, and NBC. Visit: http://TheBlackVault.com
Use Promo code: SKIES for discount tickets to ALIENCON! Purchase tickets at: http://www.thealiencon.com/la-tickets/
Patreon: http://www.patreon.com/somewhereskies
To watch ROSWELL: MYSTERIES DECODED for free, visit: https://www.cwseed.com/shows/roswell-...
Website: http://www.somewhereintheskies.com
Official Store: https://www.teepublic.com/stores/some...
Order Ryan's Book here: https://www.amazon.com/Somewhere-Skie...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</si>
  <si>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kDN64Vj64tg</t>
  </si>
  <si>
    <t>2019 04 22</t>
  </si>
  <si>
    <t>https://youtu.be/33GB1Qi_Djg</t>
  </si>
  <si>
    <t>Somewhere in the Skies  UFOs Live  Hollywood Edition</t>
  </si>
  <si>
    <t>#UFOs #Hollywood #Comedy 
On episode 105 of SOMEWHERE IN THE SKIES, Ryan shares a very special live recording he took part in with some of Hollywood's brightest and funniest comedians today. Originally broadcast as part of the Hound Tall Discussion Series, host, Moshe Kasher, invited Ryan to educate his fellow panelists and a live audience on the history of UFOs. Joining them were Irish comedian, Aisling Bea, and Oscar-nominated power couple, Emily Gordon and Kumail Nanjiani. In the span of a one hilarious hour, the five navigate their way through the complicated history of UFOs and the official investigations into them. Ryan shares some of his favorite cases he's researched and personally investigated, and the panel voice their varied opinions on what we may be dealing with when it comes to the ever-elusive UFO phenomenon. 
Did Ryan make a believer out of the panel and audience? Tune in to find out! 
Special thanks to Moshe Kasher. Check out his amazing show at: http://www.allthingscomedy.com/podcasts
Patreon: http://www.patreon.com/somewhereskies
To watch ROSWELL: MYSTERIES DECODED for free, visit: https://www.cwseed.com/shows/roswell-mysteries-decoded/
Website: http://www.somewhereintheskies.com
Official Store: https://www.teepublic.com/stores/somewhere-in-the-skies?utm_campaign=Somewhere%2Bin%2Bthe%2BSkies&amp;utm_medium=6702&amp;utm_source=affiliate
Order Ryan's Book here: https://www.amazon.com/Somewhere-Skies-Human-Approach-Phenomenon-ebook/dp/B01M3MRU4M/ref=sr_1_fkmrnull_1?crid=MJ3M0TGBSJQV&amp;keywords=somewhere+in+the+skies+a+human+approach+to+an+alien+phenomenon&amp;qid=1555943596&amp;s=gateway&amp;sprefix=somewhere+in+the+skies%2Caps%2C135&amp;sr=8-1-fkmrnull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</si>
  <si>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33GB1Qi_Djg</t>
  </si>
  <si>
    <t>2019 04 15</t>
  </si>
  <si>
    <t>https://youtu.be/oRFhIXQP2to</t>
  </si>
  <si>
    <t>Somewhere in the Skies  The Mysterious Disappearance of Granger Taylor</t>
  </si>
  <si>
    <t>#SpaceMan #GrangerTaylor #Disappearance 
On episode 104 of SOMEWHERE IN THE SKIES, Ryan is joined by journalist, Tyler Hooper from VICE news. He walks us through the mysterious case of Granger Taylor, and the subsequent documentary that followed.
Granger Taylor was a master mechanic who built a spaceship. One rainy day in November, he left a note for his family saying that he was going into space on an interstellar voyage. He then mysteriously vanished off the face of the earth. Vice journalist, Tyler Hooper, covered the story in depth, having also contributed to a recent documentary on it. Hooper describes the entire string of events and his theories on what may have happened to Granger Taylor.
Guest Bio: Tyler Hooper is a writer and researcher based in beautiful Victoria, B.C. Canada. He likes to research and write about history, quirky characters and the fringes of society: basically, anything with a good narrative will suffice. He wrote an article for VICE Canada on Granger Taylor and also starred in the documentary about Granger on the CBC titled "Spaceman". He also wrote a blog post for the CBC in the anticipation of the release of the documentary. To learn more, visit: http://www.TylerHooperw.com
Special Thanks to Micah Hanks for his voice talents in this episode. Visit him at: http://www.MicahHanks.com
Patreon: http://www.patreon.com/somewhereskies
To watch ROSWELL: MYSTERIES DECODED, visit: https://www.cwseed.com/shows/roswell-...
Website: http://www.somewhereintheskies.com
Official Store: https://www.teepublic.com/stores/some...
Order Ryan's Book here: https://www.amazon.com/Somewhere-Skie...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</si>
  <si>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oRFhIXQP2to</t>
  </si>
  <si>
    <t>2019 04 08</t>
  </si>
  <si>
    <t>https://youtu.be/_5hQA1Eg2Js</t>
  </si>
  <si>
    <t>Somewhere in the Skies  Escaping Scientology  Part 2</t>
  </si>
  <si>
    <t>#Scientology #ExScientologist #Cult 
On episode 103 of SOMEWHERE IN THE SKIES, Ryan is joined once again by Joey Chait, an ex-member of the church of Scientology. In part 2 of this series, they discuss what happened after Joey was kicked out of the infamous "Sea Org" for being gay. Then Joey runs us through the incredible story of how and why he was sent to federal prison, testified under oath about what he endured in his lifetime with the church of Scientology, and what happened when he finally left completely.
Then, Joey describes his interactions with the mysterious, new leader of Scientology, David Miscaviage, and his complete hijacking of the entire religion. Joey then answers listener questions to help clear up misconceptions and confirmations about the church, its followers, and what comes next for him as an ex-member speaking out against Scientology.
Guest Bio: Joey Chait is a former member of the Church of Scientology and was raised in the cult since birth. He was forced into Scientology training courses at a very young age, and worked in the family business, with his Scientology family for most of his life. In 2016, Joey decided to publicly speak out against Scientology, including his story of being gay and growing up in a homophobic cult. Joey continues to speak publicly about the abusive practices of Scientology and is currently writing an autobiography about his life in the cult. Joey is happily engaged to his long-time partner in Los Angeles and continues to work with ex-Scientologists, or anyone wishing to leave a cult, especially those that are part of the LGBTQ + community.
Patreon: http://www.patreon.com/somewhereskies
To watch ROSWELL: MYSTERIES DECODED, visit: https://www.cwseed.com/shows/roswell-mysteries-decoded/
Website: http://www.somewhereintheskies.com
Official Store: https://www.teepublic.com/stores/somewhere-in-the-skies
Order Ryan's Book here: https://www.amazon.com/Somewhere-Skies-Human-Approach-Phenomenon-ebook/dp/B01M3MRU4M/ref=sr_1_fkmrnull_1?crid=2KBORDD93QUMA&amp;keywords=somewhere+in+the+skies+a+human+approach+to+an+alien+phenomenon&amp;qid=1554691036&amp;s=gateway&amp;sprefix=somewhere+in+the+skies%2Caps%2C138&amp;sr=8-1-fkmrnull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</si>
  <si>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_5hQA1Eg2Js</t>
  </si>
  <si>
    <t>2019 04 01</t>
  </si>
  <si>
    <t>https://youtu.be/MZae_Wrxn34</t>
  </si>
  <si>
    <t>Somewhere in the Skies  Escaping Scientology Part 1</t>
  </si>
  <si>
    <t>#Scientology #ExMember #ExScientologist
On episode 102 of SOMEWHERE IN THE SKIES, Ryan is joined by Joey Chait, an ex-member of the church of Scientology. Born into this highly controversial religion, Chait navigated his way up the ranks of the Church's many "spiritual" levels to become a prominent member. But it all came crashing down with a string of events so disturbing that it led to him leaving Scientology behind, along with losing his entire family in the process.
In part 1 of this series, we learn the incredible creation myth of the religion itself, the horrible things Chait endured, and what prompted him to finally break free at a very unfortunate cost.
Guest Bio: Joey Chait is a former member of the Church of Scientology and was raised in the cult since birth. He was forced into Scientology training courses at a very young age, and worked in the family business, with his Scientology family for most of his life. In 2016, Joey decided to publicly speak out against Scientology, including his story of being gay and growing up in a homophobic cult. Joey continues to speak publicly about the abusive practices of Scientology and is currently writing an autobiography about his life in the cult. Joey is happily engaged to his long-time partner in Los Angeles and continues to work with ex-Scientologists, or anyone wishing to leave a cult, especially those that are part of the LGBTQ + community.
Patreon: http://www.patreon.com/somewhereskies
To watch ROSWELL: MYSTERIES DECODED for free, visit: https://www.cwseed.com/shows/roswell-mysteries-decoded/
Website: http://www.somewhereintheskies.com
Official Store: https://www.teepublic.com/stores/somewhere-in-the-skies?utm_campaign=Somewhere%2Bin%2Bthe%2BSkies&amp;utm_medium=6702&amp;utm_source=affiliate
Order Ryan's Book here: https://www.amazon.com/Somewhere-Skies-Human-Approach-Phenomenon-ebook/dp/B01M3MRU4M/ref=sr_1_1?crid=2JHCNJDNLJJ8T&amp;keywords=somewhere+in+the+skies+a+human+approach+to+an+alien+phenomenon&amp;qid=1554129011&amp;s=gateway&amp;sprefix=somewhere+in+the+skies%2Caps%2C147&amp;sr=8-1
Twitter: @SomewhereSkies
Instagram: @SomewhereSkiesPod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</si>
  <si>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MZae_Wrxn34</t>
  </si>
  <si>
    <t>2019 03 28</t>
  </si>
  <si>
    <t>https://youtu.be/0dVmfpFvAas</t>
  </si>
  <si>
    <t>Talking UFOs with Ryan Sprague and Jim Harold</t>
  </si>
  <si>
    <t>#UFOs #Paranormal #Roswell
On this episode of the Paranormal Podcast, Ryan Sprague talks about his television special, "Roswell: Mysteries Decoded." He then talks about disclosure, and what comes next in the world of UFOs and beyond. 
To learn more about the Paranormal Podcast, visit: https://jimharold.com/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</si>
  <si>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0dVmfpFvAas</t>
  </si>
  <si>
    <t>2019 03 25</t>
  </si>
  <si>
    <t>https://youtu.be/8YKtXoW1EPM</t>
  </si>
  <si>
    <t>Somewhere in the Skies  Third Eye Spies</t>
  </si>
  <si>
    <t>#ThirdEyeSpies #RemoteViewing #Psychic #CIA #RusselTarg #UFO
On episode 101 of SOMEWHERE IN THE SKIES, Ryan welcomes Lance Mungia to the show. Mungia is the director of the recently released documentary, Third Eye Spies 
For more than 20 years the CIA used psychic abilities in a top-secret program. You paid for it; you deserve to know about it. A psychic spy program developed during the Cold War escalated after a Stanford Research Institute experiment publicized classified intel. As a result, the highly successful work of physicist Russell Targ was co-opted by the CIA and hidden for decades due to the demands of ‘national security.’ But when America’s greatest psychic spy dies mysteriously, Targ fights to get their work declassified; even if it means going directly to his former enemies in the Soviet Union to prove the reality of ESP to the world at large. Mungia runs us through some of the most compelling moments from the documentary, and then he shares, for the very first time, his personal UFO story.
Guest Bio: Lance Mungia is an American screenwriter and film director of the film Six-String Samurai and co-writer/director of The Crow: Wicked Prayer for Dimension Films. Mungia also wrote and directed the short film Garden for Rio, produced at Loyola Marymount University, where he attended as a film student. To learn more, visit: http://www.wakinguniversefilms.com
Third Eye Spies is available on all streaming platforms, including Itunes, Amazon, and Vimeo.
Patreon: http://www.patreon.com/somewhereskies
Watch ROSWELL: MYSTERIES DECODED for free here: https://www.cwseed.com/shows/roswell-mysteries-decoded/
Website: http://www.somewhereintheskies.com
Official Store: https://www.teepublic.com/stores/somewhere-in-the-skies
Order Ryan's Book here: https://www.amazon.com/Somewhere-Skies-Human-Approach-Phenomenon-ebook/dp/B01M3MRU4M/ref=sr_1_1?crid=3HPUJOML8GWZ5&amp;keywords=somewhere+in+the+skies+a+human+approach+to+an+alien+phenomenon&amp;qid=1553477361&amp;s=gateway&amp;sprefix=somewhere+in+the+skies%2Caps%2C252&amp;sr=8-1
Twitter: @SomewhereSkies
Instagram: @SomewhereSkiesPod
Opening Theme Song, "Ephemeral Reign" by Per Kiilstofte
SOMEWHERE IN THE SKIES is sponsored by HelloFresh. To receive 50% off your first order, use promo code: SOMEWHERE50 at checkout by visiting http://www.HelloFresh.ca</t>
  </si>
  <si>
    <t>8YKtXoW1EPM</t>
  </si>
  <si>
    <t>2019 03 18</t>
  </si>
  <si>
    <t>https://youtu.be/wfscTFt1alY</t>
  </si>
  <si>
    <t>Somewhere in the Skies  The 100th Episode!</t>
  </si>
  <si>
    <t>#100th #Somewhereintheskies #RyanSprague
On episode 100 of SOMEWHERE IN THE SKIES, Ryan celebrates in fashion with some of the highlights from past episodes. From his very first guest up to today, some of your favorites are here in a jam-packed retrospective that is sure to make you remember the good times, the bad times, and hopefully, have some new revelations!
Special thanks to all listeners. You are the reason we made it this far, and we hope to continue with 100 more episodes, searching for answers somewhere in the skies!
Patreon: http://www.patreon.com/somewhereskies
To watch ROSWELL: MYSTERIES DECODED for free, visit: https://www.cwseed.com/shows/roswell-mysteries-decoded/ 
Website: http://www.somewhereintheskies.com
Official Store: https://www.teepublic.com/stores/somewhere-in-the-skies?utm_campaign=Somewhere%2Bin%2Bthe%2BSkies&amp;utm_source=6702
Order Ryan's Book here: https://www.amazon.com/Somewhere-Skies-Human-Approach-Phenomenon-ebook/dp/B01M3MRU4M/ref=sr_1_fkmrnull_1?crid=109ARD6QNC2H8&amp;keywords=somewhere+in+the+skies+a+human+approach+to+an+alien+phenomenon&amp;qid=1552938091&amp;s=gateway&amp;sprefix=somewhere+in+the+skies%2Caps%2C403&amp;sr=8-1-fkmrnull
Twitter: https://twitter.com/SomewhereSkies
Instagram: https://www.instagram.com/somewhereskiespod/
Opening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</si>
  <si>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wfscTFt1alY</t>
  </si>
  <si>
    <t>2019 03 12</t>
  </si>
  <si>
    <t>https://youtu.be/wxEM_tlvzUM</t>
  </si>
  <si>
    <t>Ryan Sprague and Shannon LeGro  Somewhere in the Desert</t>
  </si>
  <si>
    <t>#MidnightintheDesert #MITD #RyanSprague #ShannonLegro
Shannon LeGro interviews investigative journalist and author, Ryan Sprague. 
Author and host of the podcast by the same name, Somewhere in the Skies, Ryan Sprague investigates UFO and alien encounters through the perspective of the witnesses themselves. Ryan will recount his favorite UFO cases and share his thoughts on several current UFO-related Television shows and how they stack up to the actual events.
Originally broadcast on the Dark Matter Radio Network on March 11th, 2019. To learn more about DMR, visit: http://darkmatterdigitalnetwork.com/
Visit guest host, Shannon LeGro, at: http://www.inthethefrayradio.com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</si>
  <si>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wxEM_tlvzUM</t>
  </si>
  <si>
    <t>2019 03 11</t>
  </si>
  <si>
    <t>https://youtu.be/Mn_x6RpaqA0</t>
  </si>
  <si>
    <t>Somewhere in the Skies  The UFO People</t>
  </si>
  <si>
    <t>#UFOs #Culture #RyanSprague #MJBanias
On episode 99 of SOMEWHERE IN THE SKIES, MJ Banias returns to talk about his new book, The UFO People: A Curious Culture. Part narrative journey and part cultural study, it's a challenge to the UFO subculture and the broader public to recognize that UFOs, and the people who study them, challenge societal norms, institutions, and ideology. The UFO phenomenon, real or not, abandons us to a ghostly realm where nothing should be taken for granted. Take a journey into a curious culture and meet individuals who have been reshaped and changed by the impossible. Meet the UFO people.
Guest Bio: MJ Banias is an educator, writer and blogger. He was a former field investigator with the Mutual UFO Network, has been featured on multiple podcasts and radio shows, and contributes to Mysterious Universe and RoguePlanet. His work has been included in Fortean Times, FATE Magazine, and in a book entitled UFOs: Reframing the Debate. He is the author of The UFO People: A Curious Culture. He lives in Canada with his wife, two children, and a massive cat. To learn more, visit: http://www.TerraObscura.net
Patreon: http://www.patreon.com/somewhereskies
To watch ROSWELL: MYSTERIES DECODED for free: https://www.cwseed.com/shows/roswell-mysteries-decoded/
Website: http://www.somewhereintheskies.com
Official Store: https://www.teepublic.com/stores/somewhere-in-the-skies
Order Ryan's Book here: https://www.amazon.com/Somewhere-Skies-Human-Approach-Phenomenon-ebook/dp/B01M3MRU4M/ref=sr_1_1?crid=30E6N2KV0SN2J&amp;keywords=somewhere+in+the+skies+a+human+approach+to+an+alien+phenomenon&amp;qid=1552314966&amp;s=gateway&amp;sprefix=somewhere+in+the+skies%2Caps%2C142&amp;sr=8-1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</si>
  <si>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Mn_x6RpaqA0</t>
  </si>
  <si>
    <t>2019 03 04</t>
  </si>
  <si>
    <t>https://youtu.be/REMpSDhwwz8</t>
  </si>
  <si>
    <t>Somewhere in the Skies  If Anything Happens to me...Investigate</t>
  </si>
  <si>
    <t>#MysteriousDeaths #ConspiracyTheory #UFOs #Aliens
On episode 98 of SOMEWHERE IN THE SKIES, Ryan looks into the dark and disturbing topic of deaths within the UFO research community. Throughout the years, several individuals investigating UFOs and various other fringe topics were found dead in the most mysterious and tragic of ways. Were these simply suicides or unfortunate fatalities? Or was there a more nefarious and conspiratorial angle to their deaths?
The stories of Max Spiers, Morris K. Jessup, Dorothy Kilgallen, Frank Edwards, Ron Rummel, and Phil Schneider are explored in great depth. Are these stories just fuel for conspiracy theory, or could they possibly beg the question; if you dig deep enough into UFOs, do you risk being monitored, targeted, and permanently silenced for knowing, and possibly divulging too much?
Patreon: http://www.patreon.com/somewhereskies
To watch ROSWELL: MYSTERIES DECODED for free, click here: https://www.cwseed.com/shows/roswell-mysteries-decoded/
Website: http://www.somewhereintheskies.com
 Official Store: https://www.teepublic.com/stores/somewhere-in-the-skies
 Order Ryan's Book here: https://www.amazon.com/Somewhere-Skies-Human-Approach-Phenomenon-ebook/dp/B01M3MRU4M/ref=sr_1_fkmrnull_1?crid=23VFSRKIOTA7F&amp;keywords=somewhere+in+the+skies+a+human+approach+to+an+alien+phenomenon&amp;qid=1551708677&amp;s=gateway&amp;sprefix=somewhere+in+the+skies%2Caps%2C155&amp;sr=8-1-fkmrnull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</si>
  <si>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REMpSDhwwz8</t>
  </si>
  <si>
    <t>2019 02 27</t>
  </si>
  <si>
    <t>https://youtu.be/JlDwM9mVcgI</t>
  </si>
  <si>
    <t>Ryan Sprague and Micah Hanks  A Human Approach to an Alien Phenomenon</t>
  </si>
  <si>
    <t>#RyanSprague #MicahHanks #SomewhereintheSkies 
Ryan joins Micah Hanks on The Gralien Report to discuss the human side of a UFO encounter.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Tune in and listen to the Gralien Report on Mondays at 7 PM ET, and for more from the Boys in the Bunker, subscribe to Gralien X for weekly additional podcasts, the monthly Gralien Enigmas, and other bonus subscriber content. Visit: https://www.gralienreport.com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</si>
  <si>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JlDwM9mVcgI</t>
  </si>
  <si>
    <t>2019 02 25</t>
  </si>
  <si>
    <t>https://youtu.be/Ah7zgM4-YdA</t>
  </si>
  <si>
    <t>Somewhere in the Skies  Vintage Space</t>
  </si>
  <si>
    <t>#RyanSprague #AmyShiraTeitel #VintageSpace #NASA #SpaceX
On episode 97 of SOMEWHERE IN THE SKIES, Ryan speaks with author, pop-science writer, and space flight historian, Amy Shira Teitel. Amy tells us how her interest in space history first began, what it's like competing in a male-dominated field, her thoughts on private space exploration, and she even runs us through some strange UFO-related events she came across in her vast array of research. We round things out talking about her latest book, Breaking the Chains of Gravity: The Story of Spaceflight Before NASA
Guest Bio: Amy Shira Teitel is an expert in the history of science, with a lifelong passion for spaceflight. She has written for a number of online and print publications including Discovery News Space, Al-Jazeera, The Guardian, and Universe Today. She runs a thriving YouTube channel and blog (both called Vintage Space) and has appeared on the Discovery Channel, the Military channel, SyFy, and the Science channel, and she is a host on DNews, Discovery Channel's online daily news show. Amy was also an embedded journalist on the New Horizons team, bringing the excitement of humanity's first mission to Pluto to the space-loving public. She lives in Pasadena, California. Follow her on Twitter @AmyShiraTeitel
Patreon: http://www.patreon.com/somewhereskies
Watch ROSWELL: MYSTERIES DECODED for free! Available now at https://www.cwseed.com/shows/roswell-mysteries-decoded/
Website: http://www.somewhereintheskies.com
Official Store: https://www.teepublic.com/stores/somewhere-in-the-skies
Order Ryan's Book here: https://www.amazon.com/Somewhere-Skies-Human-Approach-Phenomenon-ebook/dp/B01M3MRU4M/ref=sr_1_1?ie=UTF8&amp;qid=1551074485&amp;sr=8-1&amp;keywords=somewhere+in+the+skies
Twitter: @SomewhereSkies
Instagram: @SomewhereSkiesPod
Opening Theme Song, "Ephemeral Reign" by Per Kiilstofte
SOMEWHERE IN THE SKIES is part of the eOne podcast network.
SOMEWHERE IN THE SKIES is sponsored by HelloFresh. To receive 50% off your first order, use promo code: SOMEWHERE50 at checkout by visiting http://www.HelloFresh.ca</t>
  </si>
  <si>
    <t>Ah7zgM4-YdA</t>
  </si>
  <si>
    <t>2019 02 19</t>
  </si>
  <si>
    <t>https://youtu.be/zbkYJcFuYQ0</t>
  </si>
  <si>
    <t>Ryan Sprague  SIGNS - A Movie Review</t>
  </si>
  <si>
    <t>#RyanSprague #MovieReview #Rewatchability 
Ryan joins the hosts of the REWATCHABILITY podcast to review the 2002 M. Night Shyamalan alien invasion film, SIGNS. Did it hold up for the Rewatchability crew? And what did Ryan, the resident Ufologist, think of the film and the way it portrayed aliens, crop circles, and the UFO mythology? Tune in now to find out! 
Rewatchability is a comedic pop-culture nostalgia podcast hosted by J.M. McNab, Rob LaRonde, and Blain Watters. It is produced independently in Toronto, ON. The show began in the summer of 2011. In 2012 it was profiled by The A.V. Club and in 2015 our podcast appeared on CBC Radio’s Podcast Playlist. The aim of the show is to re-watch movies and television shows from when we were younger, and review them in an interesting and hopefully humorous way. Hopefully. To learn more, visit: https://www.rewatchability.com
Visit their Patreon at: https://www.patreon.com/rewatchability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</si>
  <si>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zbkYJcFuYQ0</t>
  </si>
  <si>
    <t>https://youtu.be/40DCA_AIRII</t>
  </si>
  <si>
    <t>Ryan Sprague - Our Strange World on the Paracast</t>
  </si>
  <si>
    <t>#RyanSprague #Paracast #Paranormal #UFOs
Ryan joins Goggs McKay and Gene Steinberg for a romp through the world of the strange and unknown. They talk about the inter-connectedness between UFOs and the paranormal, and how important witness testimony actually is when it comes to UFO reports.
The Paracast Copyright © 2002–2018 The Paracast LLC. For more episodes, visit: https://www.theparacast.com. Custom artwork from: http://absurdbydesign.com/.</t>
  </si>
  <si>
    <t>40DCA_AIRII</t>
  </si>
  <si>
    <t>2019 02 18</t>
  </si>
  <si>
    <t>https://youtu.be/rh1vC6zH2Ms</t>
  </si>
  <si>
    <t>Somewhere in the Skies  UFO Invasions and Crashes and Landings, Oh My!</t>
  </si>
  <si>
    <t>#RyanSprague #UFOs #Aliens 
On episode 96 of SOMEWHERE IN THE SKIES, Ryan brings a handful of cases to the table that ranges from a UFO invasion in California to a UFO crash in a Brazilian lake. From astronauts claiming to have seen photos of real aliens to a soldier disappearing after discovering a downed craft. And don't forget about those metal-fanged aliens who hunted down a pair of young boys in Japan. This and so much more this week as Ryan gives you a sneak peek of what to expect when you become a Patreon subscriber today!
Patreon: http://www.patreon.com/somewhereskies
Watch ROSWELL: MYSTERIES DECODED for free! Available now at: https://www.cwseed.com/shows/roswell-mysteries-decoded/roswell-mysteries-decoded/?play=be3160ef-7527-46a0-9809-99b72f7df170
Website: http://www.somewhereintheskies.com
Official Store: https://www.teepublic.com/stores/somewhere-in-the-skies
Order Ryan's Book here: https://www.amazon.com/Somewhere-Skies-Human-Approach-Phenomenon-ebook/dp/B01M3MRU4M/ref=sr_1_1?ie=UTF8&amp;qid=1550500656&amp;sr=8-1&amp;keywords=somewhere+in+the+skies+a+human+approach+to+an+alien+phenomenon
Twitter: @SomewhereSkies
Instagram: @SomewhereSkiesPod
Opening and Closing Theme Song, "Ephemeral Reign" by Per Kiilstofte
SOMEWHERE IN THE SKIES is part of the eOne podcast network. Learn more here: http://eonepodcasts.wpengine.com/
SOMEWHERE IN THE SKIES is sponsored by HelloFresh. To receive 50% off your first order, use promo code: SOMEWHERE50 at checkout by visiting http://www.HelloFresh.ca</t>
  </si>
  <si>
    <t>rh1vC6zH2Ms</t>
  </si>
  <si>
    <t>2019 02 13</t>
  </si>
  <si>
    <t>https://youtu.be/VMW71qeR5_8</t>
  </si>
  <si>
    <t>Ryan Sprague - Top 5 UFO Cases!</t>
  </si>
  <si>
    <t>#RyanSprague #UFOs #Bigfoot
Ryan relates his Top 5 Favorite UFO cases to host, Michael McMillian of the Bigfoot Collector's Club podcast. This originally aired as a Patreon Bonus episode for BCC, and Michael was kind enough to let us broadcast it right here on the channel!
What UFO cases does Ryan consider the most credible, compelling, and documented events proving a legitimate phenomenon? Count down with McMillian and Ryan right now!
Bigfoot Collector's Club : https://bigfootcollectorsclub.podbean.com/
Michael McMillian Twitter: https://twitter.com/McMillzz
Bigfoot Collectors Club Patreon: https://www.patreon.com/bigfootcollectorsclub/posts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</si>
  <si>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VMW71qeR5_8</t>
  </si>
  <si>
    <t>2019 02 11</t>
  </si>
  <si>
    <t>https://youtu.be/gNgm49P-gKs</t>
  </si>
  <si>
    <t>Somewhere in the Skies  Euphomet Obscura</t>
  </si>
  <si>
    <t>#RyanSprague #SomewhereintheSkies #Euphomet 
On episode 95 of SOMEWHERE IN THE SKIES, Jim Perry returns to introduce us to EUPHOMET OBSCURA which deepens Perry's exploration into the unknown. The new weekly series will feature poignant, unreleased documentary tape from Euphomet Season One as well as Perry’s travelogue, detailing unheard stories of paranormal experiences encountered while in the field producing the show.
What was it like to visit Mothman's possible lair? How did Perry feel about jumping off a cliff into a vortex? Did he communicate with a Sasquatch? And what was it like dining with a real-life vampire? This and so much more on this deeply personal and powerful episode.
Euphomet on Twitter: https://twitter.com/euphomet
Jim Perry on Twitter: https://twitter.com/ItsJimPerry
Watch ROSWELL: MYSTERIES DECODED for free! Available to stream here: https://www.cwseed.com/shows/roswell-mysteries-decoded/
Patreon: http://www.patreon.com/somewhereskies
Website: http://www.somewhereintheskies.com
Official Store: https://www.teepublic.com/stores/somewhere-in-the-skies
Order Ryan's Book here: https://www.amazon.com/Somewhere-Skies-Human-Approach-Phenomenon-ebook/dp/B01M3MRU4M/ref=sr_1_1?ie=UTF8&amp;qid=1549901155&amp;sr=8-1&amp;keywords=somewhere+in+the+skies+a+human+approach+to+an+alien+phenomenon
Twitter: https://twitter.com/SomewhereSkies
Instagram: https://www.instagram.com/somewhereskiespod/
Opening and Closing Theme Song, "Ephemeral Reign" by Per Kiilstofte
SOMEWHERE IN THE SKIES is part of the eOne podcast network. Learn more here: http://eonepodcasts.wpengine.com/
SOMEWHERE IN THE SKIES is sponsored by HelloFresh. To receive 50% off your first order, use promo code: SOMEWHERE50 at checkout by visiting http://www.HelloFresh.ca</t>
  </si>
  <si>
    <t>gNgm49P-gKs</t>
  </si>
  <si>
    <t>2019 02 09</t>
  </si>
  <si>
    <t>https://youtu.be/hly5lozGpfY</t>
  </si>
  <si>
    <t>JOIN THE PATREON CAMPAIGN!</t>
  </si>
  <si>
    <t>#Patreon #PatreonCampaign #RyanSprague 
Greetings Earthlings! 
Each week, I tirelessly bring you the best possible content I can with the SOMEWHERE IN THE SKIES podcast, for no cost to you.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And with your help, I'd like to make this a full-time job and livelihood, so that I can dedicate my time fully to uncovering these mysteries, bringing the topic to the mainstream, and ask new questions of and enigmatic and unforgiving mystery of the ages.  
Rest assured: the main show will ALWAYS remain FREE. But, if I receive enough financial support per month, I'll have the means to create merchandise for you, produce extra episodes + bonus content, and bring you high-quality videos and live streams of interviews, investigations, and events. I'll also be able to spend more time focussing on writing books and articles about these topics, something I simply don't have the free time to do right now. But with your help, you'll receive more and more content in all formats, and you'll make this UFO researcher one happy guy! I honestly believe that we can make this happen. 
Thank you so much for your unwavering support, and always remember to keep your feet on the ground, but never stop searching SOMEWHERE IN THE SKIES!
Join Now at: http://www.patreon.com/somewhereskies</t>
  </si>
  <si>
    <t>hly5lozGpfY</t>
  </si>
  <si>
    <t>2019 02 06</t>
  </si>
  <si>
    <t>https://youtu.be/p54FMV3JwNQ</t>
  </si>
  <si>
    <t>Ryan Sprague  Expanding Ryan's Perspective!</t>
  </si>
  <si>
    <t>#RyanSprague #UFOs #ExpandedPerspectives 
On this episode of the Expanded Perspectives Podcast, Ryan talks all about his book, SOMEWHERE IN THE SKIES: A HUMAN APPROACH TO AN ALIEN PHENOMENON and how it changed his entire perspective on the UFO phenomenon and the study of it. It was a laid back but very deep conversation with Cam and Kyle, two of the top-notch interviewers out there covering the unexplained, the strange, and the just plain weird!
Expanded Perspectives represents individuals inclined to form one’s own opinions rather than depend upon academics or authorities; especially about ancient cultures, conspiracy theories, science, cryptozoology, social and religious issues. Our open-minded views allow us to consider all possibilities regardless of how strange or unusual. Come with us as we explore the many stories, studies and topics through podcasts, interviews, books, blogs and news/magazine articles. To learn more, visit: http://www.expandedperspectives.com
Expanded Perspectives Elite is a subscribers-only area for listeners who want additional weekly content from Cam and Kyle. As a subscriber, you’ll get access to additional weekly audio podcasts (four per month) and personalized RSS Feeds to download podcasts to iTunes and other podcatching apps. To learn more, visit: http://expandedperspectives.com/elite/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</si>
  <si>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p54FMV3JwNQ</t>
  </si>
  <si>
    <t>2019 02 04</t>
  </si>
  <si>
    <t>https://youtu.be/lgJy7DUGlxc</t>
  </si>
  <si>
    <t>Somewhere in the Skies  UFO Happy Hour  Volume Two</t>
  </si>
  <si>
    <t>#RyanSprague #UFOs #Beer 
On episode 94 of SOMEWHERE IN THE SKIES, Rob Kristoffersen of the Our Strange Skies podcast pulls up a bar stool once again for another UFO Happy Hour! He and Ryan talk about a man who was shot dead holding a mysterious object while trespassing on a top-secret Nevada testing site. They also touch on a 2011 case where a man went missing at Dugway Proving Ground (aka "Area 52) and then Rob runs us through his Top 3 UFO cases. Pull up a stool and grab a brew. This is going to be a messy one!
Our Strange Skies Podcast: https://audioboom.com/channels/4938828
Watch ROSWELL: MYSTERIES DECODED for free! Available now at: https://www.cwseed.com/shows/roswell-mysteries-decoded/roswell-mysteries-decoded/?play=be3160ef-7527-46a0-9809-99b72f7df170
Patreon: http://www.patreon.com/somewhereskies
Website: http://www.somewhereintheskies.com
Official Store: https://www.teepublic.com/stores/somewhere-in-the-skies
Order Ryan's Book here: https://www.amazon.com/Somewhere-Skies-Human-Approach-Phenomenon-ebook/dp/B01M3MRU4M/ref=sr_1_1?ie=UTF8&amp;qid=1549257517&amp;sr=8-1&amp;keywords=somewhere+in+the+skies+a+human+approach+to+an+alien+phenomenon
Twitter: @SomewhereSkies
Instagram: @SomewhereSkiesPod
Opening and Closing Theme Song, "Ephemeral Reign" by Per Kiilstofte
SOMEWHERE IN THE SKIES is part of the podcast network.
SOMEWHERE IN THE SKIES is sponsored by HelloFresh. To receive 50% off your first order, use promo code: SOMEWHERE50 at checkout by visiting http://www.HelloFresh.ca</t>
  </si>
  <si>
    <t>lgJy7DUGlxc</t>
  </si>
  <si>
    <t>2019 01 30</t>
  </si>
  <si>
    <t>https://youtu.be/0kctprThp_Y</t>
  </si>
  <si>
    <t>Ryan Sprague - UFO Roundtable (Ryan, Jim, Micah, Clayton)</t>
  </si>
  <si>
    <t>#RyanSprague #UFOs #Roundtable 
Originally broadcast on Jim Harold's Paranormal Podcast, this interview finds Ryan, Micah Hanks, and Clayton Morris talking to Jim about the UFO highlights of 2018. What stories really stood out to them? And where are we heading in terms of UFO research in 2019 and beyond? Buckle in... this is going to be a bumpy ride! 
Having begun podcasting on the paranormal in 2005, Jim Harold is among a handful of pioneers of the medium.  His programs have stood the test of time and The Paranormal Podcast and Campfire remain among the most popular in the genre.  Jim has developed a loyal following that spans the globe. In addition to his free podcasts at JimHarold.com, Jim also hosts a series of premium podcasts on the supernatural and related subjects at http://www.JimHaroldPlus.com
As a result, he has also become a published author with his Campfire series. The first book was originally published by traditional publisher New Page Books, and since then Jim has taken the books independent. All five books are available in eBook and paperback at http://www.JimHaroldBooks.com and via Amazon.
Check out all of Ryan's work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Order Ryan's book here: https://www.amazon.com/Somewhere-Skie...
Follow on Facebook - https://www.facebook.com/SomewhereSkies/
Follow on Twitter @SomewhereSkies 
https://twitter.com/SomewhereSkies
On Instagram @sprague51 
https://www.instagram.com/sprague51/
And support the show on Patreon 
https://www.patreon.com/SomewhereSkies</t>
  </si>
  <si>
    <t>0kctprThp_Y</t>
  </si>
  <si>
    <t>2019 01 28</t>
  </si>
  <si>
    <t>https://youtu.be/j2BLNTWWKPM</t>
  </si>
  <si>
    <t>Somewhere in the Skies  American Cosmic</t>
  </si>
  <si>
    <t>#RyanSprague #AmericanCosmic #SomewhereintheSkies
On episode 93 of SOMEWHERE IN THE SKIES, Ryan welcomes author and professor of religious studies, Diana Walsh Pasulka to the show to talk about her new book, American Cosmic: UFOs, Religion, Technology. 
More than half of American adults and more than seventy-five percent of young Americans believe in intelligent extraterrestrial life. This level of belief rivals that of belief in God. American Cosmic examines the mechanisms at work behind the thriving belief system in extraterrestrial life, a system that is changing and even supplanting traditional religions.  Over the course of a six-year ethnographic study, Pasulka interviewed successful and influential scientists, professionals, and Silicon Valley entrepreneurs who believe in extraterrestrial intelligence, thereby disproving the common misconception that only fringe members of society believe in UFOs. American Cosmic explores the intriguing question of how people interpret unexplainable experiences and argues that the media is replacing religion as a cultural authority that offers believers answers about non-human intelligent life and the enigmatic phenomena often connected to all this... UFOs.
Listeners can get a 30% discount on the book right now by using promo code: AAFLYG6 at the following link at checkout: https://global.oup.com/academic/product/american-cosmic-9780190692889?cc=us&amp;lang=en&amp;
Guest Bio: Diana Walsh Pasulka is a Professor of Religious Studies at the University of North Carolina, Wilmington and Chair of the Department of Philosophy and Religion. Her research focuses on religion and technology, including supernatural belief and its connections to digital technologies and environments. Her current projects include two edited volumes, Believing in Bits: New Media and the Supernatural, co-edited with Simone Natalie and forthcoming with Oxford University Press, and Post Humanism: The Future of Homo Sapiens, co-edited with Michael Bess and forthcoming with Palgrave MacMillan Reference. For more info, visit: http://www.AmericanCosmic.com
Watch ROSWELL: MYSTERIES DECODED for free! Available now at http://www.cwseed.com
Patreon: http://www.patreon.com/somewhereskies
Website: http://www.somewhereintheskies.com
Official Store: https://www.teepublic.com/stores/somewhere-in-the-skies
Order Ryan's Book here: https://www.amazon.com/Somewhere-Skies-Human-Approach-Phenomenon-ebook/dp/B01M3MRU4M/ref=sr_1_1?ie=UTF8&amp;qid=1548660844&amp;sr=8-1&amp;keywords=somewhere+in+the+skies+a+human+approach+to+an+alien+phenomenon
Twitter: @SomewhereSkies
Instagram: @SomewhereSkiesPod
Opening and Closing Theme Song, "Ephemeral Reign" by Per Kiilstofte
SOMEWHERE IN THE SKIES is part of the podcast network. To learn more, CLICK HERE
SOMEWHERE IN THE SKIES is sponsored by HelloFresh. To receive 50% off your first order, use promo code: SOMEWHERE50 at checkout by visiting http://www.HelloFresh.ca</t>
  </si>
  <si>
    <t>j2BLNTWWKPM</t>
  </si>
  <si>
    <t>2019 01 26</t>
  </si>
  <si>
    <t>https://youtu.be/vgkPFEkz1jA</t>
  </si>
  <si>
    <t>Ryan Sprague   Ask Me Anything %231</t>
  </si>
  <si>
    <t>#RyanSprague #SomewhereintheSkies #RoswellMysteriesDecoded
Ryan sits down to answer your questions about #RoswellMysteriesDecoded and just UFOs in general. He chats about his other passion in life; theater, and his big move next week back to New York City!
Subscribe today and turn on notifications. Check me out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Order here: https://www.amazon.com/Somewhere-Skies-Human-Approach-Phenomenon-ebook/dp/B01M3MRU4M/ref=sr_1_1?ie=UTF8&amp;qid=1548525037&amp;sr=8-1&amp;keywords=somewhere+in+the+skies+a+human+approach+to+an+alien+phenomenon#customerReviews
Follow me on Facebook - https://www.facebook.com/SomewhereSkies/
Follow me on Twitter @SomewhereSkies https://twitter.com/SomewhereSkies
On Instagram @sprague51 
https://www.instagram.com/sprague51/
And support the show on Patreon https://www.patreon.com/SomewhereSkies</t>
  </si>
  <si>
    <t>vgkPFEkz1jA</t>
  </si>
  <si>
    <t>2019 01 19</t>
  </si>
  <si>
    <t>https://youtu.be/DA1rtuCFtR8</t>
  </si>
  <si>
    <t>Somewhere in the Skies  Hellier</t>
  </si>
  <si>
    <t>#Hellier #Hopkinsville #KarlPfeiffer
On episode 92 of SOMEWHERE IN THE SKIES, Ryan welcomes back Karl Pfeiffer to the show. His most recent documentary series, HELLIER, released this week. We talk all about how it came to be, who is involved with this highly enigmatic series, and what to expect as the series and investigation both move forward in the most mysterious of ways.
HELLIER is a five-part, cinematic documentary series following an investigation into unsolved mysteries, impossible synchronicities, and a web of high strangeness which stretches from the heart of Appalachian coal country. Driven by a plea for help from a man under supernatural assault, a small crew of paranormal researchers, led by the Traveling Museum of the Paranormal &amp;amp; Occult’s Greg &amp;amp; Dana Newkirk, find themselves in a dying coal town, where a series of strange coincidences leads them to a decades-old mystery with far-reaching implications.
Guest Bio: Karl Pfeiffer (Executive Producer, Director, Editor, Cast), has always been passionate about the mysterious, uncanny, and supernatural in the world around him. In 2009, he won the first season of Syfy's Ghost Hunters Academy and went on to appear on Ghost Hunters International. While serving as the Resident Paranormal Investigator of Colorado’s famously haunted Stanley Hotel for five years, he directed and edited the web series, Spirits of the Stanley for the Dark Zone web network and conducted 250 investigations on the property. He is also a portrait and conceptual photographer based out of Northern Colorado, a freelance filmmaker, and he's the author of two fiction books. Learn more at: http://www.karlpfeiffer.com
Watch ROSWELL: MYSTERIES DECODED for free! Available now at http://www.cwseed.com
Patreon: http://www.patreon.com/somewhereskies
Website: http://www.somewhereintheskies.com
Official Store: https://www.teepublic.com/stores/somewhere-in-the-skies
Order Ryan's here: https://www.amazon.com/Somewhere-Skies-Human-Approach-Phenomenon-ebook/dp/B01M3MRU4M/ref=sr_1_fkmrnull_1?crid=37U6RZVREADY3&amp;keywords=somewhere+in+the+skies+a+human+approach+to+an+alien+phenomenon&amp;qid=1547936355&amp;sprefix=somewhere+in+the+skies%2Caps%2C400&amp;sr=8-1-fkmrnull
Twitter: @SomewhereSkies
Instagram: @SomewhereSkiesPod
Opening and Closing Theme Song, "Ephemeral Reign" by Per Kiilstofte
SOMEWHERE IN THE SKIES is part of the eOne podcast network. To learn more visit: http://eonepodcasts.wpengine.com/
SOMEWHERE IN THE SKIES is sponsored by HelloFresh. To receive 50% off your first order, use promo code: SOMEWHERE50 at checkout by visiting http://www.HelloFresh.ca</t>
  </si>
  <si>
    <t>DA1rtuCFtR8</t>
  </si>
  <si>
    <t>2019 01 14</t>
  </si>
  <si>
    <t>https://youtu.be/Lh3h0yLZW0s</t>
  </si>
  <si>
    <t>Somewhere in the Skies  UFOs in Pop Culture</t>
  </si>
  <si>
    <t>#RyanSprague #PopCulture #Podcast 
On episode 91 of SOMEWHERE IN THE SKIES, Ryan first gives us a sneak peek at his new television special, ROSWELL: MYSTERIES DECODED. It recently aired on the CW network and is now streaming for free on the CW Seed. You can watch anytime and from any device by visiting http://www.CWseed.com and clicking on ROSWELL: MYSTERIES DECODED.
Then we return to AlienCon Baltimore for a live recording of a panel discussion with Rogue Planet's very own Jason McClellan. They run through the history of UFOs in Pop Culture and the influence that Hollywood and the media have had on the subject and vice versa. It was a wonderful conversation with a very excited audience!
Be sure to keep your schedule open June 21st, 22nd, and 23rd for AlienCon Los Angeles! Ryan and Jason will be in full force yet again representing Rogue Planet and Somewhere in the Skies. Hear their lectures, panel discussions, and special events. To keep up to date on the guests, events, and tickets, visit: www.TheAlienCon.com
Patreon: http://www.patreon.com/somewhereskies
Website: http://www.somewhereintheskies.com
Official Store: https://www.teepublic.com/stores/somewhere-in-the-skies
Order Ryan's Book here: https://www.amazon.com/Somewhere-Skies-Human-Approach-Phenomenon-ebook/dp/B01M3MRU4M/ref=sr_1_1?ie=UTF8&amp;qid=1547453613&amp;sr=8-1&amp;keywords=somewhere+in+the+skies+a+human+approach+to+an+alien+phenomenon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</si>
  <si>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Lh3h0yLZW0s</t>
  </si>
  <si>
    <t>2019 01 12</t>
  </si>
  <si>
    <t>https://youtu.be/jZRXuEVorVE</t>
  </si>
  <si>
    <t>ROSWELL  MYSTERIES DECODED Available Now on CW Seed!</t>
  </si>
  <si>
    <t>#Roswell #RoswellMysteriesDecoded #CW 
Want to stream ROSWELL:MYSTERIES DECODED for free? Head on over to the CW Seed and click on the show. They also have thousands of hours of other fantastic content available for your viewing pleasure!
Watch ROSWELL: MYSTERIES DECODED at: http://www.cwseed.com
ALSO be sure to check out ROSWELL, NEW MEXICO, premiering January 15th on the CW Network. TO learn more, visit: https://www.cwtv.com/shows/roswell-new-mexico
Patreon: http://www.patreon.com/somewhereskies
Website: http://www.somewhereintheskies.com
Official Store: https://www.teepublic.com/stores/somewhere-in-the-skies
Order Ryan's Book here: https://www.amazon.com/Somewhere-Skies-Human-Approach-Phenomenon-ebook/dp/B01M3MRU4M/ref=sr_1_1?ie=UTF8&amp;qid=1547324197&amp;sr=8-1&amp;keywords=somewhere+in+the+skies+a+human+approach+to+an+alien+phenomenon
Twitter: @SomewhereSkies
Instagram: @SomewhereSkiesPod</t>
  </si>
  <si>
    <t>jZRXuEVorVE</t>
  </si>
  <si>
    <t>2019 01 07</t>
  </si>
  <si>
    <t>https://youtu.be/I9chKAmLyjs</t>
  </si>
  <si>
    <t>Somewhere in the Skies  Project Blue Book</t>
  </si>
  <si>
    <t>#RyanSprague #ProjectBlueBook #HistoryChannel
On episode 90 of SOMEWHERE IN THE SKIES, Ryan is joined by both David O'Leary and Sean Jablonski, the creators and showrunner of Project Blue Book, the highly anticipated new television show on the History Channel.
Project Blue Book is based on the true, top-secret investigations into Unidentified Flying Objects (UFOs) and related phenomena conducted by the United States Air Force from 1952 to 1969. The investigations were headed by the noted astronomer, J. Allen Hynek.
What prompted creator, David O'Leary to pen a script based on the life and career of J. Allen Hynek? What cases did he find most compelling to bring to the mainstream? And just exactly what is up with that alien in the tube that we keep seeing in many of the publicity photos?
Next, Ryan speaks with co-writer and showrunner, Sean Jablonski. He runs us through the inception of the show, to casting, researching, and eventually producing and running the entire endeavor. How close to real-life is the show? And what can expect in the first season? All this and more in this week's jam-packed episode on Project Blue Book.
Guest Bios:
David O'Leary is a New York native, recently hired to pen the sci-fi thriller RADIANT SKY for financier The Coalition Group, and his sci-fi/horror script MISSING TIME is under option with Amasia Entertainment. A producer on two sci-fi features in post-production for release next year, PARALLEL (Bron Studios) and ELI (Paramount), O'Leary is also a former development executive, having worked for Bellevue Productions, Valhalla Entertainment, Kopelson Entertainment, Rogue Pictures, Warner Bros., and Industry Entertainment. O'Leary is represented by Paradigm and Zero Gravity Management. O’Leary currently resides in Los Angeles, California.
Sean Jablonski is a graduate of New York University’s ﬁlm program, breaking into the business as a staff writer on HBO’s highly acclaimed prison drama, OZ. After his stint with HBO, Jablonski created and produced the Showtime series, THE HOOP LIFE before going on to write and produce for LAW AND ORDER and Michael Mann’s CBS drama, ROBBERY HOMICIDE DIVISION. He then served as Executive Producer (and occasional director) on FX’s NIP/TUCK for its entire six season run before writing and executive producing the ﬁrst season of USA’s hit legal drama SUITS. Continuing his relationship with USA, he then created and produced the relationship drama SATISFACTION which ran for two years. Recently Jablonski served as executive producer and showrunner on the Netﬂix series GYPSY starring Naomi Watts. 
Patreon: http://www.patreon.com/somewhereskies
Website: http://www.somewhereintheskies.com
Official Store: https://www.teepublic.com/stores/somewhere-in-the-skies
Order Ryan's Book here: https://www.amazon.com/Somewhere-Skies-Human-Approach-Phenomenon-ebook/dp/B01M3MRU4M/ref=sr_1_1?ie=UTF8&amp;qid=1546025193&amp;sr=8-1&amp;keywords=somewhere+in+the+skies+a+human+approach+to+an+alien+phenomenon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 http://www.HelloFresh.ca</t>
  </si>
  <si>
    <t>I9chKAmLyjs</t>
  </si>
  <si>
    <t>2018 12 30</t>
  </si>
  <si>
    <t>https://youtu.be/LxWPnVihg_A</t>
  </si>
  <si>
    <t>Somewhere in the Skies  Confessions of a UFO Investigator</t>
  </si>
  <si>
    <t>#RyanSprague #ProjectBlueBook #ShaneHurd
On episode 89 of SOMEWHERE IN THE SKIES, Ryan welcomes Shane Hurd to the show. After the Phoenix Lights Incident of 1997, Hurd felt compelled to start looking into the UFO phenomenon and would eventually become a MUFON Field Investigator.
Hurd discusses some the most compelling cases he has personally investigated through MUFON. He then dives deep into some of the articles he's written at Rogue Planet. What famous UFO event is the late John McCain connected to? And why are UFOs so damn silent? This and much more on this week's show!
Guest Bio: Shane Hurd has spent his career in the fields of Civil Engineering, Geographic Information Systems, Information Technologies, and is a graduate of Arizona State University’s Certified Public Manager program. As a member of the space race generation, he has been a lifelong space and science nerd, and sci-fi geek. It was the Phoenix Lights Incident in his hometown of Phoenix, Arizona that sparked his interest in UFOs. Since that time, he has studied the subject and ultimately joined MUFON as a field investigator. He is a musician, amateur astronomer, horse owner, and enjoys a good bourbon now and then.
Patreon: http://www.patreon.com/somewhereskies
Website: http://www.somewhereintheskies.com
Official Store: https://www.teepublic.com/stores/somewhere-in-the-skies
Order Ryan's Book here: https://www.amazon.com/Somewhere-Skies-Human-Approach-Phenomenon-ebook/dp/B01M3MRU4M/ref=sr_1_1?ie=UTF8&amp;qid=1546152869&amp;sr=8-1&amp;keywords=somewhere+in+the+skies+a+human+approach+to+an+alien+phenomenon
 Twitter: https://twitter.com/SomewhereSkies
 Instagram: https://www.instagram.com/somewhereskiespod/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</si>
  <si>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LxWPnVihg_A</t>
  </si>
  <si>
    <t>2018 12 24</t>
  </si>
  <si>
    <t>https://youtu.be/dJaQMwy2A1g</t>
  </si>
  <si>
    <t>Somewhere in the Skies  Bonus Holiday Roundtable!</t>
  </si>
  <si>
    <t>#Christmas #RyanSprague #Roundtable
On a very special Holiday edition of SOMEWHERE IN THE SKIES, Ryan joins Micah Hanks, Jason McClellan, and Maureen Elsberry for a roundtable discussion about... you guessed it...UFOs!
Originally broadcast on The Gralien Report, hosted by Micah Hanks, the discussion finds all the participants recalling their all-time favorite UFO cases and the one book they would recommend to anyone interested in the UFO topic.
It was a fun, booze and caffeine-fueled discussion, guaranteed to ring in the New Year the right way; with friends and the ever-enigmatic mysteries that lay somewhere in the skies!
Have a very Happy Holiday season and a bright and brilliant New Year! 
The Gralien Report is at: https://www.gralienreport.com/
Patreon: http://www.patreon.com/somewhereskies
Website: http://www.somewhereintheskies.com
Official Store: https://www.teepublic.com/stores/somewhere-in-the-skies
Order Ryan's Book here: https://www.amazon.com/Somewhere-Skies-Human-Approach-Phenomenon-ebook/dp/B01M3MRU4M/ref=sr_1_1?ie=UTF8&amp;qid=1545764684&amp;sr=8-1&amp;keywords=somewhere+in+the+skies+a+human+approach+to+an+alien+phenomenon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</si>
  <si>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dJaQMwy2A1g</t>
  </si>
  <si>
    <t>2018 12 23</t>
  </si>
  <si>
    <t>https://youtu.be/szVAYCxLzYI</t>
  </si>
  <si>
    <t>Somewhere in the Skies  Fire in the Sky Review</t>
  </si>
  <si>
    <t>#RyanSprague #SomewhereintheSkies #FireintheSky 
On episode 87 of SOMEWHERE IN THE SKIES, we ring in the holidays with a fun review of one of Ryan's favorite UFO-themed movies,  Fire in the Sky. Joining him is NYC-based comedian, podcast host, and graphic-novel creator, Andrew Sanford.
What did Andrew think of the film adaptation of the Travis Walton incident? How did it compare to the actual story? And did Travis Walton really ride his motorcycle on the sidewalk!? This and so much more awaits you on this very special Christmas Eve episode of Somewhere... in the Fire... in the Skies!
Guest Bio: Andrew Sanford is a writer and comedian holed up in New York City. He has written a published the graphic novel, Gwendolyn, and was twice featured as a writer in the ABC Discovers Showcase. Now you can hear him every week on his successful comedy podcast, Half White Son of a Black Man, available on all podcast apps.
For the month of December, 50% of book sales, merchandise sales, and Patreon subscriptions will be donated to The Women's Refugee Commission. Please consider supporting the show and helping this wonderful organization. Learn more at: https://www.womensrefugeecommission.org/
Patreon: http://www.patreon.com/somewhereskies
Website: http://www.somewhereintheskies.com
Official Store: https://www.teepublic.com/stores/somewhere-in-the-skies
Order Ryan's Book here: https://www.amazon.com/Somewhere-Skies-Human-Approach-Phenomenon-ebook/dp/B01M3MRU4M/ref=sr_1_1?ie=UTF8&amp;qid=1545570404&amp;sr=8-1&amp;keywords=somewhere+in+the+skies+a+human+approach+to+an+alien+phenomenon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</si>
  <si>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szVAYCxLzYI</t>
  </si>
  <si>
    <t>2018 12 18</t>
  </si>
  <si>
    <t>https://youtu.be/srKQAFPGYnQ</t>
  </si>
  <si>
    <t>Greg Eghigian  Finding Meaning in UFOs</t>
  </si>
  <si>
    <t>#RyanSprague #GregEghigian #UFO
In this exclusive clip, Greg Eghigian, professor of History at Penn State University, explains to us his thoughts on the importance and relevance of UFOs throughout history, and what it may tell us about ourselves as we continue to search somewhere in the skies for meaning.
Watch my full interview with Greg at: https://www.youtube.com/watch?v=uEiHQls_-Y8&amp;t=6s
For more information on Greg and his work, visit: https://ufopast.com/
Visit us at: http://www.somewhereintheskies.com
Subscribe on all major podcast outlets and please consider joining our Patreon campaign: http//www.patreon.com/somewhereskies</t>
  </si>
  <si>
    <t>srKQAFPGYnQ</t>
  </si>
  <si>
    <t>2018 12 17</t>
  </si>
  <si>
    <t>https://youtu.be/spc1__9RQNM</t>
  </si>
  <si>
    <t>Somewhere in the Skies  2018 UFO Year in Review</t>
  </si>
  <si>
    <t>#RyanSprague #YearInReview #UFOs 
On episode 87 of SOMEWHERE IN THE SKIES, Ryan is joined by a group of journalists for the 2018 UFO Year in Review. The group includes the founders and content creators of Rogue Planet, Jason McClellan and Maureen Elsberry. Rounding out the group is Mike Damante, contributing writer for the Houston Chronicle and creator of Punk Rock and UFOs. 
The group discusses three stunning sighting reports that all involved pilot witnesses and all included official FAA audio documentation. They also give their reviews of the recent documentary, Bob Lazar: Area 51 &amp; Flying Saucers. The conversation then veers into alien territory with some amazing discoveries this past year in the astronomical and astrobiological fields. And the year wouldn't be complete without a hefty amount of To the Stars Academy conversation. So sit back, pop open the champagne, and let's ring in the new year with a look back at UFOs in 2018!
To learn more about Jason and Maureen, visit: http://www.rogueplanet.tv
To learn more about Mike, visit: http://www.punkrockandufos.com
For the month of December, 50% of book sales, merchandise sales, and Patreon subscriptions will be donated to The Women's Refugee Commission. Please consider supporting the show and helping this wonderful organization. Learn more here: https://www.womensrefugeecommission.org/
Patreon: http://www.patreon.com/somewhereskies
Website: http://www.somewhereintheskies.com
Official Store here: https://www.teepublic.com/stores/somewhere-in-the-skies
Order Ryan's Book here: https://www.amazon.com/Somewhere-Skies-Human-Approach-Phenomenon-ebook/dp/B01M3MRU4M/ref=sr_1_1?ie=UTF8&amp;qid=1545021950&amp;sr=8-1&amp;keywords=somewhere+in+the+skies+a+human+approach+to+an+alien+phenomenon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</si>
  <si>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spc1__9RQNM</t>
  </si>
  <si>
    <t>2018 12 10</t>
  </si>
  <si>
    <t>https://youtu.be/1iNVCzWSBW0</t>
  </si>
  <si>
    <t>Somewhere in the Skies  The Black Vault, AATIP, and Behavioral Modification</t>
  </si>
  <si>
    <t>#RyanSprague #TheBlackVault #AATIP
On episode 86 of SOMEWHERE IN THE SKIES, Ryan is joined by John Greenewald, the creator and moderator of The Black Vault.
The Black Vault is the largest privately run online repository of declassified government documents anywhere in the world. With more than 2 Million pages of documents to read, on nearly every government secret imaginable, The Black Vault is known worldwide for getting down to the truth... and nothing but. Every document in its archive was obtained through the Freedom of Information Act Begun in 1996, at the age of 15, John Greenewald, Jr., began hammering the U.S. Government with FOIA requests to obtain information. The Black Vault is the result of that near two-decade effort. And today, we talk about how it all began, the most important documents he came across pertaining to UFOs, and then we do a deep dive into AATIP, the supposed Secret Pentagon UFO Program, and the critical observations John has come across in relation to the head of the program, Luis Elizondo. We wrap things up talking about a stunning amount of never-before-seen documents pertaining to the CIA's involvement in a Behavioral Modification program that involved mind control and other MK ULTRA-like experiments.
Guest Bio: In 1996, John Greenewald, Jr. began researching the secret inner workings of the U.S. Government at the young age of fifteen. He targeted such groups as the CIA, FBI, Pentagon, Air Force, Army, Navy, NSA, DIA, and countless others. Greenewald utilized the Freedom of Information Act (FOIA) to gain access to thousands of records. He accumulated an astonishing number of documents on topics related to UFOs, the JFK Assassination, chemical, biological, and nuclear weapons, and top secret aircraft. Over two million pages later, and the Black Vault website was created.Greenewald  has been featured on television networks such as The History Channel, Discovery Channel, The Learning Channel, A&amp;amp;E, FOX, NBC, along with international networks such as the BBC (UK) and NTV (Russia) and many others. At the age of twenty-one, Greenewald published his first book Beyond UFO Secrecy in 2002. His book has recently been put into a second expanded edition, and was re-published by Galde Press in January, 2008. Website: http://TheBlackVault.com
For the month of December, 50% of book sales, merchandise sales, and patreon subscriptions will be donated to The Women's Refugee Commission. Please consider supporting the show and helping this wonderful organization. To learn more, visit: https://www.womensrefugeecommission.org/
 Patreon: http://www.patreon.com/somewhereskies
 Website: http://www.somewhereintheskies.com
 YouTube Channel: https://www.youtube.com/channel/UCYH8m4zyehr0rN3feBZ4mCA
 Official Store: https://www.teepublic.com/stores/somewhere-in-the-skies
Order Ryan's Book here: https://www.amazon.com/Somewhere-Skies-Human-Approach-Phenomenon-ebook/dp/B01M3MRU4M/ref=sr_1_1?ie=UTF8&amp;qid=1544415036&amp;sr=8-1&amp;keywords=somewhere+in+the+skies+a+human+approach+to+an+alien+phenomenon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</si>
  <si>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1iNVCzWSBW0</t>
  </si>
  <si>
    <t>2018 12 06</t>
  </si>
  <si>
    <t>https://youtu.be/yKF-uhZu6f0</t>
  </si>
  <si>
    <t>Ryan Sprague at the International UFO Congress (Teaser)</t>
  </si>
  <si>
    <t>#RyanSprague #SomewhereintheSkies #UFOCongress 
For full presentation, visit: https://www.ufocongressvideos.com/media/ryan-sprague-ufos-vs-ufology%3A-the-convergence-of-experience-%26-study/65268
For nearly seven decades, we have attempted to establish a viable approach to studying the UFO phenomenon. Yet, whether through the lens of science, philosophy, religion, psychology, or history, it can be argued that few concrete determinations about the true source and purpose of UFOs have emerged. Sprague theorizes that by observing trends present in case reports of the phenomena and assessing their implications, perhaps some data can be gleaned.
Could the experience and aftermath of a reported UFO event actually shape the evolution of the phenomena? This lecture will be a personal journey through the hearts and minds of witnesses and experiencers, guiding us towards an entirely human approach to what many consider an alien phenomenon.
Subscribe today and turn on notifications. Check me out at: http://www.somewhereintheskies.com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Follow me on Facebook - https://www.facebook.com/SomewhereSkies/
Follow me on Twitter @SomewhereSkies https://twitter.com/SomewhereSkies
On Instagram @sprague51 
https://www.instagram.com/sprague51/
And support the show on Patreon https://www.patreon.com/SomewhereSkies</t>
  </si>
  <si>
    <t>yKF-uhZu6f0</t>
  </si>
  <si>
    <t>2018 12 03</t>
  </si>
  <si>
    <t>https://youtu.be/pDopawLWSek</t>
  </si>
  <si>
    <t>Somewhere in the Skies  Witness Accounts  Recorded LIVE at AlienCon</t>
  </si>
  <si>
    <t>#RyanSprague #AncientAliens #JasonMcClellan
On episode 85 of SOMEWHERE IN THE SKIES, we return to AlienCon Baltimore once again for a LIVE podcast crossover between Somewhere in the Skies and the UNKNOWN podcast. Ryan and Jason McClellan recount their personal UFO encounters in front of the AlienCon audience and then invite the audience to tell their own stories. We hear about UFO encounters directly from those who experienced them and how it impacted their lives. It was a powerful hour spent amongst witnesses, listeners, and the hosts, guaranteed to keep your eyes on the skies!
Rogue Planet: http://www.rogueplanet.tv 
Patreon: http://www.patreon.com/somewhereskies
Website: http://www.somewhereintheskies.com
Official Store here: https://www.teepublic.com/stores/some...
Order Ryan's Book here: https://www.amazon.com/Somewhere-Skie...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</si>
  <si>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pDopawLWSek</t>
  </si>
  <si>
    <t>2018 11 26</t>
  </si>
  <si>
    <t>https://youtu.be/98V7sriARww</t>
  </si>
  <si>
    <t>Somewhere in the Skies  Bob Lazar  Area 51 &amp; UFOs</t>
  </si>
  <si>
    <t>#RyanSprague #BobLazar #JeremyCorbell
On episode 84 of SOMEWHERE IN THE SKIES, Ryan welcomes back Jeremy Corbell to the show to talk about his latest film, Bob Lazar: Area 51 &amp; Flying Saucers.
Bob Lazar remains the singular most famous and controversial name in the world of UFOs. The reason you know about Area 51 is because Lazar came forward and told you about it. His disclosures have turned his life upside-down and he has tried to stay out of the spotlight. For this reason, he has never let any filmmaker into the private world of his daily life - that is - until now. Corbell’s film explores Lazar’s claims through the decades - providing rare and never before revealed footage - guaranteed to alter the landscape of the debate. And today, we cover some of the biggest controversies surrounding the Lazar mythos and Corbell's approach to covering this story, over thirty years in the making.
The film will premiere in Los Angeles on December 3rd at the Ace Theater. For tickets, visit: https://www.axs.com/events/360923/bob-lazar-area-51-flying-saucers-tickets?skin=acehotel
The film will release worldwide on all streaming platforms. To pre-order with hours of bonus footage, visit: https://itunes.apple.com/us/movie/bob-lazar-area-51-flying-saucers/id1441638753
Guest Bio: Jeremy Kenyon Lockyer Corbell is an Investigative filmmaker. He has been deep in the trenches documenting extra-ordinary individuals and their belief systems. This research has taken him into the worlds of nanotechnology, advanced aerospace exploration, and exotic propulsion systems. Corbell has documented the surgical removal of alleged off-world alien implants, and with access to NASA and a contingency of dedicated scientists, he has filmed the analysis of anomalous materials alleged to be physical evidence of extraterrestrial nanotechnology from UFO landing sites. Corbell has obtained death-bed confessions from former CIA and government intelligence officials, who claim to expose the truth about the UFO reality and the worldwide coverup of the ultimate truth. He has deeply investigated the Bob Lazar UFO case, and all the individuals associated with his claims, and has broken elements of the story that have sparked vigorous public debate. Corbell’s film work reveals how ideas, held by credible individuals, can alter the way we experience the world and force us to reconsider the fabric of our own beliefs. Visit: http://ExtraordinaryBeliefs.com
Patreon: http://www.patreon.com/somewhereskies
Website: http://www.somewhereintheskies.com
Official Store here: https://www.teepublic.com/stores/somewhere-in-the-skies
Order Ryan's Book here: https://www.amazon.com/Somewhere-Skies-Human-Approach-Phenomenon-ebook/dp/B01M3MRU4M/ref=sr_1_1?ie=UTF8&amp;qid=1543077086&amp;sr=8-1&amp;keywords=somewhere+in+the+skies+a+human+approach+to+an+alien+phenomenon
Twitter: @SomewhereSkies
Instagram: @SomewhereSkiesPod
Opening and Closing Theme Song, "Ephemeral Reign" by Per Kiilstofte
Additional Music by SURVIVE
SOMEWHERE IN THE SKIES is produced by Third Kind Productions, in association with eOne Entertainment
SOMEWHERE IN THE SKIES is sponsored by HelloFresh. To receive 50% off your first order, use promo code: SOMEWHERE50 at checkout by visiting http://www.HelloFresh.ca</t>
  </si>
  <si>
    <t>98V7sriARww</t>
  </si>
  <si>
    <t>2018 11 24</t>
  </si>
  <si>
    <t>https://youtu.be/PtbHXUkfYj4</t>
  </si>
  <si>
    <t>Ryan Sprague and Dean Alioto  The McPherson Tape. From AlienCon Baltimore 2018</t>
  </si>
  <si>
    <t>#RyanSprague #DeanAlioto #AlienCon 
Ryan interviews Dean Alioto at #Aliencon Pasadena. Alioto is the creator and director of Alien Abduction: Incident in Lake County and its original feature film version, The McPherson Tape.  Alioto runs us through the journey of both projects and why so many people refuse to believe these films were created instead of "found". 
This is a small tease of a feature interview with Alioto that can found here: https://www.youtube.com/watch?v=LpNYje_2pts&amp;t=5994s
Subscribe today and turn on notifications. Check me out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Follow me on Facebook - https://www.facebook.com/SomewhereSkies/
Follow me on Twitter @SomewhereSkies https://twitter.com/SomewhereSkies
On Instagram @sprague51 
https://www.instagram.com/sprague51/
And support the show on Patreon https://www.patreon.com/SomewhereSkies</t>
  </si>
  <si>
    <t>PtbHXUkfYj4</t>
  </si>
  <si>
    <t>2018 11 21</t>
  </si>
  <si>
    <t>https://youtu.be/VO4mw81jYbU</t>
  </si>
  <si>
    <t>Ryan Sprague and Richard Dolan  Transhumanism and Artificial Intelligence</t>
  </si>
  <si>
    <t>#RichardDolan #RyanSprague #AlienCon
Richard Dolan sits down with Ryan Sprague to discuss his lecture he was giving at AlienCon Baltimore titled, "Transhumanism and Artificial Intelligence: Where Are We Headed?"
We are moving into a strange new world of “enhanced humans,” or even “post-humans.” In other words, a transhuman world. Science is now on the verge of re-defining the human species, which could happen within our lifetimes. Richard Dolan will explain the main developments for us to track and will bring a counter-argument to the utopian claims that transhumanism will solve the problems of the world: there is perhaps an equal or greater danger that the coming transhumanism will result in a permanent biologically-based caste system.
Visit him at: https://richarddolanmembers.com/
#RichardDolan #Transhumanism #Disclosure 
Richard Dolan is one of the world’s leading researchers and writers on the subject of UFOs, and believes that they constitute the greatest mystery of our time. He is the author of two volumes of history, UFOs and the National Security State, both ground-breaking works which together provide the most factually complete and accessible narrative of the UFO subject available anywhere.
Subscribe today and turn on notifications. Check me out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Follow me on Facebook - https://www.facebook.com/SomewhereSkies/
Follow me on Twitter @SomewhereSkies https://twitter.com/SomewhereSkies
On Instagram @sprague51 
https://www.instagram.com/sprague51/
And support the show on Patreon https://www.patreon.com/SomewhereSkies</t>
  </si>
  <si>
    <t>VO4mw81jYbU</t>
  </si>
  <si>
    <t>2018 11 19</t>
  </si>
  <si>
    <t>https://youtu.be/2s3qW1q2KUE</t>
  </si>
  <si>
    <t>Somewhere in the Skies  Live from AlienCon Baltimore</t>
  </si>
  <si>
    <t>#RyanSprague #AlienCon #SomeWhereInTheSkies
On episode 83 of SOMEWHERE IN THE SKIES, we drop you smack dab in the center of AlienCon Baltimore! When Ryan wasn't speaking, moderating panels, and facilitating UFO witness sessions, he was invading the vendor hall and green room to bring a collection of interviews from some of the most notable speakers at this three-day event.
You'll hear from many UFO researchers, Ancient Aliens contributors, and even some audio from exclusive panel discussions, including a Q&amp;A with Paul Hynek, son of the acclaimed astronomer, J. Allen Hynek. Guests also include Richard Dolan, Nick Pope, Ramy Romany, Travis Walton, Alejandro Rojas, Karen Brard, Stephen Bassett, Jason McClellan, Dr. David Floyd, and Patrick Harnett.
With attendance growing at this event every outing, it is clear that the UFO and alien topics are inching ever closer to the mainstream, and Ryan was fortunate enough to be in the middle of it all. And now, you will too. This is one for the books, so sit back, strap in, and remember, we're not saying it's aliens... but... you know the rest!
#RyanSprague #AlienCon #SomewhereintheSkies
Patreon: http://www.patreon.com/somewhereskies
Website: http://www.somewhereintheskies.com
YouTube Channel: https://www.youtube.com/channel/UCYH8m4zyehr0rN3feBZ4mCA
Official Store: https://www.teepublic.com/stores/somewhere-in-the-skies
Order Ryan's Book here: https://www.amazon.com/Somewhere-Skies-Human-Approach-Phenomenon-ebook/dp/B01M3MRU4M/ref=sr_1_1?ie=UTF8&amp;qid=1542609644&amp;sr=8-1&amp;keywords=somewhere+in+the+skies+a+human+approach+to+an+alien+phenomenon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t>
  </si>
  <si>
    <t>2s3qW1q2KUE</t>
  </si>
  <si>
    <t>2018 11 16</t>
  </si>
  <si>
    <t>https://youtu.be/hKV30tZjkg0</t>
  </si>
  <si>
    <t>Ryan Sprague - Double Unboxing!</t>
  </si>
  <si>
    <t>#RyanSprague #BlueBook #AlienCon
Upon returning from AlienCon, Ryan was greeted by two packages in the mail... here was the outcome!
Groom Lake Studios: https://www.facebook.com/TheArtOfWayneJones/
Project Blue Book: https://www.history.com/shows/project-blue-book
#RyanSprague #ProjectBlueBook #SomewhereintheSkies 
Subscribe today and turn on notifications. Check me out at: http://www.somewhereintheskies.com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Follow me on Facebook - https://www.facebook.com/SomewhereSkies/
Follow me on Twitter @SomewhereSkies https://twitter.com/SomewhereSkies
On Instagram @sprague51 
https://www.instagram.com/sprague51/
And support the show on Patreon https://www.patreon.com/SomewhereSkies</t>
  </si>
  <si>
    <t>hKV30tZjkg0</t>
  </si>
  <si>
    <t>2018 11 13</t>
  </si>
  <si>
    <t>https://youtu.be/pNhJx_LiMQc</t>
  </si>
  <si>
    <t>Ryan Sprague and Jeremy Corbell on UFOs (Fox News)</t>
  </si>
  <si>
    <t>#RyanSprague #JeremyCorbell #SomewhereintheSkies
This interview on FOX 10 was conducted during the International UFO Congress in Phoenix, AZ.
John Hook, though a mainstream reporter, gave a fair and complete interview about the UFO phenomenon. Jeremy Corbell and I had a great time on this show and feel like they did a great job presenting to the community without being dismissive.
Subscribe today and turn on notifications. Check me out at: http://www.somewhereintheskies.com
Visit Jeremy Corbell at: http://extraordinarybeliefs.com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About my book Somewhere in the Skies - A Human Approach to an Alien Phenomenon.
Ordinary people are seeing extraordinary things in our skies. And while reports of UFOs and their possible occupants are littered with dates, times, and descriptions, they rarely focus on those who've actually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Follow me on Facebook - https://www.facebook.com/SomewhereSkies/
Follow me on Twitter @SomewhereSkies https://twitter.com/SomewhereSkies
On Instagram @sprague51 
https://www.instagram.com/sprague51/
And support the show on Patreon https://www.patreon.com/SomewhereSkies</t>
  </si>
  <si>
    <t>pNhJx_LiMQc</t>
  </si>
  <si>
    <t>https://youtu.be/OXKkh_EwHZc</t>
  </si>
  <si>
    <t>Ryan Sprague and Richard Dolan on UFO Experiences (Live from AlienCon)</t>
  </si>
  <si>
    <t>#RyanSprague #RichardDolan #UFOexperience
Richard Dolan chats with Ryan Sprague, author of Somewhere in the Skies, at the Alien Con in Baltimore, Maryland, November 11, 2018. Ryan's book delves into UFO contact experiences of a number of people, detailing not only what happened, but how these encounters affected their lives. 
Visit Richard Dolan at: https://www.richarddolanpress.com/
#RyanSprague #SomewhereintheSkies #RichardDolan
Subscribe today and turn on notifications.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Each week, I tirelessly bring you the best possible content I can with Somewhere in the Skies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Order my book Somewhere in the Skies here - https://amzn.to/2TdLOUV
About my book Somewhere in the Skies - A Human Approach to an Alien Experience.
Ordinary people are seeing extraordinary things in our skies. And while reports of UFOs and their possible occupants are littered with dates, times, and descriptions, they rarely focus on those who've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
Official Store: https://www.teepublic.com/stores/somewhere-in-the-skies
Follow me on Facebook - https://www.facebook.com/SomewhereSkies/
Follow me on Twitter @SomewhereSkies https://twitter.com/SomewhereSkies
On Instagram @sprague51
https://www.instagram.com/sprague51/
And support the show on Patreon https://www.patreon.com/SomewhereSkies
Check me out at: http://www.somewhereintheskies.com</t>
  </si>
  <si>
    <t>OXKkh_EwHZc</t>
  </si>
  <si>
    <t>2018 11 12</t>
  </si>
  <si>
    <t>https://youtu.be/2_LgXF6dUzY</t>
  </si>
  <si>
    <t>Somewhere in the Skies  Ask Me Anything!</t>
  </si>
  <si>
    <t>#RyanSprague #UFOs #AMA
On episode 82 of SOMEWHERE IN THE SKIES, Ryan answers your questions. From the weird and unusual, to UFOs, to the most personal of questions... it's all here and all uncensored!
This episode serves as a doorway into the heart and mind of the host. It's a loose interview by YOU, the listeners. What does Ryan make of UFO conferences? Does he have psychic abilities? Was he the once famous and eccentric Howard Hughes in a past life? But most importantly... does he wear boxers or briefs? It's all here in the first of many upcoming volumes of Ask Me Anything!
Oh... and a very special guest drops in to answer some listener questions as well! 
#RyanSprague #SomewhereintheSkies #UFOs
Subscribe today and turn on notifications.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Each week, I tirelessly bring you the best possible content I can with Somewhere in the Skies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Order my book Somewhere in the Skies here - https://amzn.to/2TdLOUV
About my book Somewhere in the Skies - A Human Approach to an Alien Experience.
Ordinary people are seeing extraordinary things in our skies. And while reports of UFOs and their possible occupants are littered with dates, times, and descriptions, they rarely focus on those who've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
Official Store: https://www.teepublic.com/stores/somewhere-in-the-skies
Follow me on Facebook - https://www.facebook.com/SomewhereSkies/
Follow me on Twitter @SomewhereSkies https://twitter.com/SomewhereSkies
On Instagram @sprague51 
https://www.instagram.com/sprague51/
And support the show on Patreon https://www.patreon.com/SomewhereSkies
Check me out at: http://www.somewhereintheskies.com</t>
  </si>
  <si>
    <t>2_LgXF6dUzY</t>
  </si>
  <si>
    <t>2018 11 05</t>
  </si>
  <si>
    <t>https://youtu.be/kxAgtyxvuhg</t>
  </si>
  <si>
    <t>Somewhere in the Skies  Tell My Story  June Crain, the Air Force &amp; UFOs</t>
  </si>
  <si>
    <t>#RyanSprague #JuneCrain #AirForceUFO
On episode 81 of SOMEWHERE IN THE SKIES, we return to UFOs in full force with an explosive interview with a military veteran, retired police detective, and current UFO investigator, James Clarkson. After lecturing about government secrecy pertaining to UFOs, an elderly woman approached him and told him that she agreed that the government wasn't sharing with the public all they knew about UFOs. Upon asking her how she knew, Clarkson was intrigued by her answer; "Because I worked there..."
This is the June Crain story, placed into the context of the history of the UFO phenomenon since WWII. This is a strong indictment of the last official word from the Air Force on Roswell. Tell My Story explains why Roswell and UFOs, in general, are anything but "case closed." Clarkson runs us through some of the more compelling aspects of both June Crain's life and her handling of possible materials from the Roswell UFO incident.
We also get the inside scoop on why Clarkson quit MUFON and recently rejoined, and his personal thoughts on To the Stars Academy and the future of UFO research.
Guest Bio: James Clarkson is a career investigator with over 30 years’ experience in criminal investigation and in the mysterious world of UFOs. He brings these skills and a no-nonsense approach to bear on the mystery of UFOs. He has lectured extensively throughout Washington State, at symposiums across the country and in Paris. He also served as State Director for MUFON and continues to investigate UFOs up until today. He is the interviewer and author of TELL MY STORY – June Crain, the Air Force &amp; UFOs. All of his current investigations and other work can be found at http://www.JamesClarksonUFO.com
#RyanSprague #SomewhereintheSkies
Subscribe today and turn on notifications.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Each week, I tirelessly bring you the best possible content I can with Somewhere in the Skies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Order my book Somewhere in the Skies here - https://amzn.to/2TdLOUV
About my book Somewhere in the Skies - A Human Approach to an Alien Experience.
Ordinary people are seeing extraordinary things in our skies. And while reports of UFOs and their possible occupants are littered with dates, times, and descriptions, they rarely focus on those who've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
Official Store: https://www.teepublic.com/stores/somewhere-in-the-skies
Follow me on Facebook - https://www.facebook.com/SomewhereSkies/
Follow me on Twitter @SomewhereSkies https://twitter.com/SomewhereSkies
On Instagram @sprague51
https://www.instagram.com/sprague51/
And support the show on Patreon https://www.patreon.com/SomewhereSkies
Check me out at: http://www.somewhereintheskies.com</t>
  </si>
  <si>
    <t>kxAgtyxvuhg</t>
  </si>
  <si>
    <t>2018 10 29</t>
  </si>
  <si>
    <t>https://youtu.be/p8pADD_-KSk</t>
  </si>
  <si>
    <t>Somewhere in the Skies  The Power of Urban Legends</t>
  </si>
  <si>
    <t>#RyanSprague #SomeWhereSkies #Sightings
On episode 80 of SOMEWHERE IN THE SKIES, Ryan shares one last listener ghost story from Angela to ring in the Halloween season and the end of the Halloween series of the show. He then speaks with investigative filmmaker, Josh Zeman.
Zeman first discusses his film, "Cropsey", a boogeyman-like figure from New York City urban legend, before segueing into the story of one Andre Rand, a convicted child kidnapper from Staten Island. Zeman journies into the underbelly as more information and clues unravel. The reality he uncovers is more terrifying than any urban legend. 
Zeman then transitions into a television special he created titled, "Killer Legends", in which he investigates four other deeply disturbing urban legends throughout the country and questions which came first, the urban legend or the real events? What power does storytelling have over us when it comes to reality and fantasy? Do we create the monsters in these legends? Or do they create us? It's a fascinating discussion and the perfect way to count the final days until Halloween.
Guest Bio: Josh Zeman has been at the forefront of the true crime genre for the past decade. His critically acclaimed horror documentary CROPSEY, a critic’s pick with The Wall Street Journal, The New York Times and Roger Ebert, was called “one of the year’s best documentaries” and “one of the scariest films of the year” in 2011. Off the success of CROPSEY, Zeman created KILLER LEGENDS for NBC Universal, an anthology series that examines true crimes that have inspired our scariest urban legends. Premiering as both the #1 downloaded documentary and horror film on iTunes in July of 2014, KILLER LEGENDS has since become one of the most watched true crime documentaries on both Netflix and Hulu. To learn more, visit: http://www.cropseylegend.com
#RyanSprague #SomewhereintheSkies #JoshZeman
Subscribe today and turn on notifications.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Each week, I tirelessly bring you the best possible content I can with Somewhere in the Skies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Order my book Somewhere in the Skies here - https://amzn.to/2TdLOUV
About my book Somewhere in the Skies - A Human Approach to an Alien Experience.
Ordinary people are seeing extraordinary things in our skies. And while reports of UFOs and their possible occupants are littered with dates, times, and descriptions, they rarely focus on those who've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</si>
  <si>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p8pADD_-KSk</t>
  </si>
  <si>
    <t>2018 10 25</t>
  </si>
  <si>
    <t>https://youtu.be/_x4t5aA7h5k</t>
  </si>
  <si>
    <t>Ryan Sprague -  UFO  is mine!</t>
  </si>
  <si>
    <t>Invigorated by recent attempts by certain people to trademark the term; Secret Space Program, Ryan shares some very goode news with the world!
#RyanSprague #SomewhereintheSkies #SSPTrademark
Subscribe today and turn on notifications. 
SOMEWHERE IN THE SKIES Podcast brings listeners on a search for answers to the UFO phenomenon and beyond. With audio docs, case histories, witness testimonies, and special guest interviews, every episode is sure to bring forth new questions to be asked. Subscribe here and turn on notifications so you don't miss an episode.
Each week, I tirelessly bring you the best possible content I can with Somewhere in the Skies It is my passion, and I love doing it. Through my research and resources, I bring guests on the show from all walks of life to discuss a topic that has scared, excited, mystified and compelled us for almost a century; UFOs. But that's not it. The show also dives into other topics such as the paranormal, cryptozoology, folklore, and sometimes the occasional conspiracy theory. But at the heart of it is the passion to explore the unknown. 
Order my book Somewhere in the Skies here - https://amzn.to/2TdLOUV
About my book Somewhere in the Skies - A Human Approach to an Alien Phenomenon
Ordinary people are seeing extraordinary things in our skies. And while reports of UFOs and their possible occupants are littered with dates, times, and descriptions, they rarely focus on those who've experienced them. How have these dramatic and often traumatic events affected those involved? Could both the positive and negative implications, whether subtle or revelatory, further our knowledge of what exactly these phenomena represent? Through extremely detailed testimony from highly credible witnesses, including pilots and military personnel, and insight from those in the psychological, academic, and scientific fields, Somewhere in the Skies: A Human Approach to an Alien Phenomenon, is a personal journey that also weaves together a story of stories, furiously pumping new blood into the heart of these mysteries, one inextricable experience at a time.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
Official Store: https://www.teepublic.com/stores/somewhere-in-the-skies
Follow me on Facebook - https://www.facebook.com/SomewhereSkies/
Follow me on Twitter @SomewhereSkies https://twitter.com/SomewhereSkies
On Instagram @sprague51
https://www.instagram.com/sprague51/
And support the show on Patreon https://www.patreon.com/SomewhereSkies
Check me out at: http://www.somewhereintheskies.com</t>
  </si>
  <si>
    <t>_x4t5aA7h5k</t>
  </si>
  <si>
    <t>2018 10 22</t>
  </si>
  <si>
    <t>https://youtu.be/jSGLMpX7Qrw</t>
  </si>
  <si>
    <t>Somewhere in the Skies  Haunted History</t>
  </si>
  <si>
    <t>#RyanSprague #AllisonJornlin #Hauntings
On episode 79 of SOMEWHERE IN THE SKIES, we continue our Halloween Series with a listener story we've titled, "The Demon Upstairs." Then we take a haunted history tour of Milwaukee and it's many ghostly tales with this week's special guest, Allison Jornlin.
#RyanSprague #SomewhereInTheSkies #HauntedTales
As the leading haunted history researcher and tour guide in all of Milwaukee, Allison runs us through some of the most compelling cases of ghostly activity to come out of this Midwestern city. From the tragic death of a young boy beckoned to a lake by an evil spirit to an entire major league baseball team encountering paranormal activity. We hear about a private organization that educates priests in exorcisms and deliverance and we ask the question; can a ghost leave behind footprints? This and much more as we continue to count down to Halloween! 
Guest Bio: Allison Jornlin founded Milwaukee’s first haunted history tour in 2008. When she’s not teaching fourth graders at a local elementary school, she conducts ghost tours in the Third Ward and down Milwaukee’s haunted main street, Wisconsin Avenue.  She assists businesses and paranormal investigation teams with in-depth historical research.  As an admirer of anomalies researcher Charles Fort, she frequently provides expert commentary on a variety of Fortean topics for the podcast, See You on the Other Side. Her tours can be found at: http://www.milwaukeeghosts.com
If you have a ghost, monster, or strange story you'd like to tell on this October series, contact Ryan through the website: http://www.somewhereintheskies.com
ALIENCON lands in Baltimore on Nov. 9th-11th. For discount tickets, use promo code: SKIES at check out. Visit: http://www.TheAlienCon.com/register
Patreon: http://www.patreon.com/somewhereskies
Website: http://www.somewhereintheskies.com
Official Store: https://www.teepublic.com/stores/somewhere-in-the-skies
Order Ryan's Book here: https://www.amazon.com/Somewhere-Skies-Human-Approach-Phenomenon-ebook/dp/B01M3MRU4M/ref=sr_1_1?ie=UTF8&amp;qid=1540184678&amp;sr=8-1&amp;keywords=somewhere+in+the+skies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</si>
  <si>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jSGLMpX7Qrw</t>
  </si>
  <si>
    <t>2018 10 15</t>
  </si>
  <si>
    <t>https://youtu.be/ywryYZVRWgo</t>
  </si>
  <si>
    <t>Somewhere in the Skies  Jim Harold's Campfire</t>
  </si>
  <si>
    <t>#RyanSprague #hauntings #HalloweenStory
On episode 78 of SOMEWHERE IN THE SKIES, we continue our Halloween series with another spooky story from Andrew, who encountered possible demonic activity connected to a painting of The Last Supper. Ryan then interviews the most prolific paranormal podcaster in the world, Jim Harold.
#RyanSprague #SomewhereInTheSkies #Paranormal
Jim is the creator and host of the Paranormal Podcast, which boasts almost 600 episodes over the span of thirteen years. In that time, he has collected some of the strangest and spookiest stories from guests and listeners alike. And today, we hear a handful of them as we sit around the virtual campfire and continue our countdown to Halloween.
Guest Bio: Jim Harold has had a lifelong love affair with the strange, the supernatural and the unexplained. The Paranormal Podcast, and Jim Haroldʹs Campfire are regularly among the top podcasts in their categories on iTunes, often outranking programs from mainstream media publishers. He's also authored five books containing countless stories of the strange that he's chronicled throughout his many years of interviews and listener submissions. He has since spawned various other podcasts including true crime, UFOs, conspiracies, cryptids, and ancient mysteries. His favorite pastime is terrifying his listeners with creepy Campfire stories. To learn more, visit: http://www.jimharold.com
If you have a ghost, monster, or strange story you'd like to tell on this October series, contact Ryan through the website: http://www.somewhereintheskies.com
ALIENCON lands in Baltimore on Nov. 9th-11th. For discount tickets, use promo code: SKIES at check out. Visit: http://www.TheAlienCon.com/register
Patreon: http://www.patreon.com/somewhereskies
Website: http://www.somewhereintheskies.com
Official Store: https://www.teepublic.com/stores/somewhere-in-the-skies
Order Ryan's Book here: https://www.amazon.com/Somewhere-Skies-Human-Approach-Phenomenon-ebook/dp/B01M3MRU4M/ref=sr_1_1?ie=UTF8&amp;qid=1539607762&amp;sr=8-1&amp;keywords=somewhere+in+the+skies+a+human+approach+to+an+alien+phenomenon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</si>
  <si>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ywryYZVRWgo</t>
  </si>
  <si>
    <t>2018 10 08</t>
  </si>
  <si>
    <t>https://youtu.be/k2dQpLz3Hsc</t>
  </si>
  <si>
    <t>Somewhere in the Skies  Chasing the Shadows of Ghosts</t>
  </si>
  <si>
    <t>#RyanSprague #ShannonLeGro #ChasingShadows
On episode 77 of SOMEWHERE IN THE SKIES, we ignite the flame of the Halloween season. In the first installment of the Halloween series, "Somewhere on the Spooky Ground," Ryan is joined by Shannon LeGro of Into the Fray Radio and Midnight in the Desert. They speak with paranormal investigator and professional storyteller, Chris Soucy. He tells the terrifying story of what ignited his passion for hunting ghosts, his approaches to the investigating, and some startling stories he's come across from around the world.
#RyanSprague #ShannonLeGro #IntoTheFray
If you have a ghost, monster, or strange story you'd like to tell on this October series, contact Ryan through the website: http://www.somewhereintheskies.com
Guest Bio: Christopher Soucy is a paranormal enthusiast, storyteller, writer, director, producer living in Savannah, Georgia. He can be reached on Twitter @chrissoucystory or on Facebook at: http://www.facebook.com/Soucyman
ALIENCON lands in Baltimore on Nov. 9th-11th. For discount tickets, use promo code: SKIES at check out. Visit: http://www.TheAlienCon.com/register
Patreon: http://www.patreon.com/somewhereskies
Website: http://www.somewhereintheskies.com
Official Store: https://www.teepublic.com/stores/somewhere-in-the-skies
Order Ryan's Book by here: https://www.amazon.com/Somewhere-Skies-Human-Approach-Phenomenon-ebook/dp/B01M3MRU4M/ref=sr_1_1?ie=UTF8&amp;qid=1538971749&amp;sr=8-1&amp;keywords=somewhere+in+the+skies+a+human+approach+to+an+alien+phenomenon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</si>
  <si>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k2dQpLz3Hsc</t>
  </si>
  <si>
    <t>2018 10 01</t>
  </si>
  <si>
    <t>https://youtu.be/NnYtXRSHVrQ</t>
  </si>
  <si>
    <t>Somewhere in the Skies  From Kuji to Solo  Hacking the UFO Mystery</t>
  </si>
  <si>
    <t>#RyanSprague #Hackers #GaryMcKinnon
On episode 76 of SOMEWHERE IN THE SKIES, Ryan weaves the digital web of events that centered around two computer hackers, a decade apart from one another, who were accused of the largest NASA, U.S. military, and U.S. intelligence agency hacks of all time. Having caused millions of dollars in breaches and security damage, both men faced possible extradition to the United States and imprisonment for their cyber crimes. But what exactly was it that they were searching for that seemingly could have caused a world war or even possible nuclear annihilation?
#RyanSprague #UFOhackers #NonTerrestrialOfficers
Top secret classified information on UFOs.
This is the story of Kuji and Solo, the cyber ghosts who chiseled their way through secrecy with ease and discovered that when it comes to wanting the truth about UFOs, there are consequences of epic proportions.
Episode written and produced by Ryan Sprague
Audio of Gary McKinnon provided by http://www.RichPlanet.net
Audio of Mathew Bevan provided by MrKuji
ALIENCON lands in Baltimore on Nov. 9th-11th. For discount tickets, use promo code: SKIES at check out. Visit: http://www.TheAlienCon.com/register
Patreon: http://www.patreon.com/somewhereskies
Website: http://www.somewhereintheskies.com
Official Store: https://www.teepublic.com/stores/somewhere-in-the-skies
Order Ryan's Book here: https://www.amazon.com/Somewhere-Skies-Human-Approach-Phenomenon-ebook/dp/B01M3MRU4M/ref=sr_1_1?ie=UTF8&amp;qid=1538370479&amp;sr=8-1&amp;keywords=somewhere+in+the+skies+a+human+approach+to+an+alien+phenomenon
Twitter: @SomewhereSkies
Instagram: @SomewhereSkiesPod
Opening and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</si>
  <si>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NnYtXRSHVrQ</t>
  </si>
  <si>
    <t>2018 09 24</t>
  </si>
  <si>
    <t>https://youtu.be/OLpC_bcCwn0</t>
  </si>
  <si>
    <t>Somewhere in the Skies  The Chase for UFOs</t>
  </si>
  <si>
    <t>#RyanSprague #MUFON #UFOinvestigation
On episode 75 of SOMEWHERE IN THE SKIES, Chase Kloetzke finally joins Ryan for an in-depth conversation about the UFO field and her extensive military, forensics, and field investigation work that have made her one of the most sought-out UFO researchers in the world. We hear about all of her latest work and we get the exclusive story on a MUFON case she took part in where she went from an objective investigator to a primary witness of one of the most dramatic UFO encounters Ryan has ever come across. This and so much more in this week's episode with Chase Kloetzke.
#RyanSprague #UFO #ChaseKloetzke
Guest Bio: Chase Kloetzke earned her Master Trainer and Instructor title while employed with the Department of Defense. This includes assignments with Homeland Security and Private Sector Security Forces. She is a certified Private Investigator and is an International Forensic and Evidence Collector. She joined the Mutual UFO Network in 1996 and was selected as The Star Team Manager and Deputy Director of Investigations through 2011. As of today, Chase holds the position of Director of Investigations. As an International CAG investigator, Chase focuses her attention on National UFO cases reported in Mexico, Cuba, Puerto Rico, and Central America. As of 2016, Chase became a registered and official Lobbyist for the UFO Field. To learn more, visit: http://www.chasekloetzke.com
Patreon: http://www.patreon.com/somewhereskies
Website: http://www.somewhereintheskies.com
Official Store: https://www.teepublic.com/stores/somewhere-in-the-skies
Order Ryan's Book here: https://www.amazon.com/Somewhere-Skies-Human-Approach-Phenomenon/dp/0967799589/ref=sr_1_1?ie=UTF8&amp;qid=1537793922&amp;sr=8-1&amp;keywords=somewhere+in+the+skies+a+human+approach+to+an+alien+phenomenon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off your first order, use promo code: SOMEWHERE50 at checkout by visiting http://www.HelloFresh.ca</t>
  </si>
  <si>
    <t>OLpC_bcCwn0</t>
  </si>
  <si>
    <t>2018 09 17</t>
  </si>
  <si>
    <t>https://youtu.be/TQPvqbfh1iQ</t>
  </si>
  <si>
    <t>Somewhere in the Skies  Calling All Earthlings</t>
  </si>
  <si>
    <t>#SomewhereInTheSkies #RyanSprague #JonathanBerman
On episode 74 of SOMEWHERE IN THE SKIES, Ryan speaks with documentary filmmaker, Jonathan Berman, about his latest film, Calling All Earthlings, based on the life and work of George Van Tassel.
#RyanSprague #JonathanBerman #CallingAllEarthlings
In 1947, George Van Tassel, a Howard Hughes employee and confidante, suddenly quits working for his mentor and ditches the straight life, moving deep into the Mojave Desert where he and his family sleep under a rock. He leaves behind a tattered Los Angeles in the grips of postwar paranoia, opting for the quietude of the Joshua Tree area. It is during an August 1953 full moon that Van Tassel has an encounter with extraterrestrials, who give him the information to build a rejuvenation machine he dubs “The Integratron.” 
Is Van Tassel crazy or could the Integratron really work? FBI agents try to halt the army of eccentrics who gather in the desert to create a collective, possibly threatening reality on the edge of the American Dream. A gentle inquiry into alternative culture, the story is told by the current residents of the Joshua Tree area, who must defend against rampant militarism and commercialization, all while still waiting for their spaceship.
We get in the inside scoop on the making of the film, Berman's experiences while deeply embedding himself into the Joshua Tree communities that still believe in Van Tassel's mission, and we even touch on UFO disclosure and how it was viewed back in the days of the contactees and how it is viewed now post-Secret Pentagon UFO program.
Guest Bio: Jonathan Berman is a Project Director, Producer, and Associate Professor in Arts and Technology. His films explore subculture and identity, challenging and redefining how alternative people, groups and ideas are represented. Berman began by working on Pee Wee's Playhouse, The Toxic Avenger 2, and on other TV, genre and art projects, soon shifting to documentary since “real life is more fantastic than most fiction.” He made The Shvitz, a National Endowment for the Arts supported project that found a wealth of characters and attitudes in the diverse patrons of a traditional New York bathhouse. My Friend Paul, produced with the Corporation for Public Broadcasting, focused upon the turbulence of bipolar illness and was one of the first modern documentaries about the friends and family of the mentally ill. His most recent film, Commune, reexamined the legacy of Sixties counterculture wins and excesses through communal living. Calling All Earthlings is his most recent film. Visit: http://www.CallingAllEarthlingsMovie.com
Patreon: http://www.patreon.com/somewhereskies
Website: http://www.somewhereintheskies.com
Official Store: https://www.teepublic.com/stores/somewhere-in-the-skies
Order Ryan's Book here: https://www.amazon.com/Somewhere-Skies-Human-Approach-Phenomenon-ebook/dp/B01M3MRU4M/ref=sr_1_1?ie=UTF8&amp;qid=1537162195&amp;sr=8-1&amp;keywords=somewhere+in+the+skies+a+human+approach+to+an+alien+phenomenon
Twitter: @SomewhereSkies
Instagram: @SomewhereSkiesPod
Opening and Closing Theme Song, "Ephemeral Reign" by Per Kiilstofte
SOMEWHERE IN THE SKIES is produced by Third Kind Productions, in association with eOne Entertainment
SOMEWHERE IN THE SKIES is sponsored by HelloFresh. To receive 50% of your first order, use promo code: SOMEWHERE50 at checkout by visiting http://www.HelloFresh.ca</t>
  </si>
  <si>
    <t>TQPvqbfh1iQ</t>
  </si>
  <si>
    <t>2018 09 10</t>
  </si>
  <si>
    <t>https://youtu.be/JXvu4cDkwfs</t>
  </si>
  <si>
    <t>Somewhere in the Skies  Hunt for the Skinwalker</t>
  </si>
  <si>
    <t>On episode 73 of SOMEWHERE IN THE SKIES, Jeremy Corbell returns to the show to discuss his latest film, Hunt for the Skinwalker.
#RyanSprague #JeremyCorbell #Skinwalker
Based on the best-selling book by George Knapp &amp; Dr. Colm Kelleher, Hunt for the Skinwalker is an intimate and unnerving portrait of the events surrounding the most extensive scientific study of a paranormal hotspot in human history.
This Utah ranch includes sightings of orbs, UFOs, animal mutilations, unknown creatures, poltergeist-type activity, and many other inexplicable incidents. An exhaustive, multidisciplinary scientific study began in 1996, spearheaded by an enigmatic Las Vegas billionaire. A team of PhD-level investigators was deployed to collect evidence and spent more than a decade on the ground, interviewing witnesses, searching for explanations, and directly confronting an unknown intelligence. Recent headlines have revealed that a second, government-funded but confidential study was initiated by the Defense Intelligence Agency (DIA). This second investigation was designed to determine if the phenomena at the ranch might have national security implications or could point to technological breakthroughs.
The shroud of mystery hanging above Skinwalker Ranch and the Uintah Basin has fascinated director Jeremy Corbell for years. He finally journeyed to the property to interview eyewitnesses including the new owner of the ranch and uncover rare, previously unreleased recordings. We discuss all of this and some very interesting connections between the Secret Pentagon UFO Program (AATIP) and Skinwalker Ranch.
Guest Bio: Jeremy Kenyon Lockyer Corbell is an investigative filmmaker based in Los Angeles California. Corbell documents the ExtraOrdinary claims of credible individuals. This research has taken him into the worlds of nanotechnology, aerospace exploration, exotic propulsion systems and an in-depth examination/documentation of ufology and phenomenology. Corbell’s film work reveals how ideas, held by credible individuals, can alter the way we experience reality and force us to reconsider the fabric of our own beliefs. Visit him at http://www.ExtraOrdinaryBeliefs.com
Audio clips provided by Jeremy Corbell.
Patreon: http://www.patreon.com/somewhereskies
Website: http://www.somewhereintheskies.com
Official Store: https://www.teepublic.com/stores/somewhere-in-the-skies
Order Ryan's Book here: https://www.amazon.com/Somewhere-Skies-Human-Approach-Phenomenon/dp/0967799589/ref=sr_1_1?ie=UTF8&amp;qid=1536555087&amp;sr=8-1&amp;keywords=somewhere+in+the+skies+a+human+approach+to+an+alien+phenomenon
Twitter: @SomewhereSkies
Instagram: @SomewhereSkiesPod
Opening Theme Song, "Ephemeral Reign" by Per Kiilstofte
Closing Song, "Skinwalkers" by Orion Rigel Dommisse
SOMEWHERE IN THE SKIES is produced by Third Kind Productions, in association with eOne Entertainment
SOMEWHERE IN THE SKIES is sponsored by HelloFresh. To receive 50% of your first order, use promo code: SOMEWHERE50 at checkout by visiting http://www.HelloFresh.ca</t>
  </si>
  <si>
    <t>JXvu4cDkwfs</t>
  </si>
  <si>
    <t>2018 09 03</t>
  </si>
  <si>
    <t>https://youtu.be/F6XMNAL2kwg</t>
  </si>
  <si>
    <t>Somewhere in the Skies  Finding Mrs. Moreland</t>
  </si>
  <si>
    <t>On episode 72 of SOMEWHERE IN THE SKIES, Ryan presents an exclusive audio documentary based on a relatively unknown UFO event that occurred in New Zealand in 1959. 
#RyanSprague #ufoAbduction #Sighting
Eileen Moreland went out to milk the cows one morning in the South Island town of Blenheim. She returned home about eighty minutes later with an extraordinary story. "You may think I am mad,” she told police, “but I saw a flying saucer." After reporting the incident to the police, the local Air Force Base got involved and began to privately investigate the report. What they uncovered, and the events that followed, would both haunt the Air Force investigators and the Moreland family for many years to come.
This is the incredible story; "Finding Mrs. Moreland: How One Woman's UFO Claim Exposed Paranoia and Fear in 1950s New Zealand." Set to the backdrop of the Cold War, this little known UFO event was covered in great detail by a New Zealand journalist named Charlie Gates. In association with Gates and the news site, Stuff Limited, this audio documentary consists of Gates' massive article in its entirety. 
To read an interactive version of the article, visit https://interactives.stuff.co.nz/2018/03/finding-mrs-moreland/
Special thanks to the voiceover talents of Jim Rees, Megan Mazzoccone, and Steve Mazzoccone.
Visit Stuff at: http://www.stuff.co.nz
Guest Bios:
Megan McGarvey is a NYC based actor and singer. She recently received her MFA in Performing Arts from Savannah College of Art and Design. Most recently she was seen in an episode of BULL on CBS. Select theater credits include Cabaret(Sharon Playhouse), Hamlet and Measure for Measure(Frog and Peach, NYC), SHREW! (World Premiere Reading; SCAD), Grease(Park Playhouse). Also, Megan just made her stand up comedy debut in NYC. Follow her @megan__mcgarvey for upcoming shows and news. You can also visit her website: http://www.meganmcgarvey.com
Steve Mazzoccone is an actor, director, and playwright. He recently received his MFA in Performing Arts from the Savannah College of Art and Design. NYC acting credits include Ryan Sprague’s Some Just Do It Naturally at Theater Row, Measure for Measure, Twelfth Night and Cymbeline with Frog and Peach Theatre Co. In addition, he’s worked for regional equity theaters and on national tours. Recent NYC directing credits include Blanche in a Wheelchair and The Passion of Athena for the LIC One Act Festival at the Secret Theatre, Absolution at Gallery Players and At the Museum (Best Play Finalist, Best Director Finalist) for the Take Ten Play Festival at the Workshop Theatre. Currently, Steve is assistant directing Shaw’s Heartbreak House Off Broadway for Gingold Theatrical Group. Steve is a proud member of the Stage Directors and Choreographers Foundation’s 2018-2019 Observership Class.  Visit: http://www.stevemazz.com
James Rees is an actor and voice-over artist based in New York. Past credits include: Theatre- "The Cheater's Club" (Abrons Arts Center), "The Bad and the Better" (Playwright's Horizons), "The High Cost of Loving" (Columbia Theatre) Film/TV- The Wolf of Wall Street, The Knick, Experimenter Commercial- Bravo, Vitamin Water, Hendricks Gin (Voice Over). He is currently repped by Baker Management.
Patreon: http://www.patreon.com/somewhereskies
Website: http://www.somewhereintheskies.com
Official Store: https://www.teepublic.com/stores/somewhere-in-the-skies
Order Ryan's Book here: https://www.amazon.com/Somewhere-Skies-Human-Approach-Phenomenon/dp/0967799589/ref=sr_1_1?ie=UTF8&amp;qid=1535952885&amp;sr=8-1&amp;keywords=somewhere+in+the+skies+a+human+approach+to+an+alien+phenomenon
Twitter: @SomewhereSkies
Instagram: @SomewhereSkiesPod
Opening Theme Song, "Ephemeral Reign" by Per Kiilstofte
SOMEWHERE IN THE SKIES is produced by Third Kind Productions, in association with eOne Entertainment
SOMEWHERE IN THE SKIES is sponsored by HelloFresh. To receive 50% of your first order, use promo code: SOMEWHERE50 at checkout by visiting http://www.HelloFresh.ca</t>
  </si>
  <si>
    <t>F6XMNAL2kwg</t>
  </si>
  <si>
    <t>2018 08 31</t>
  </si>
  <si>
    <t>https://youtu.be/ELhEOnb4g-Y</t>
  </si>
  <si>
    <t>Listener Gift Unboxing!</t>
  </si>
  <si>
    <t>On August 30th, 2018, I received a mysterious package in the mail. After learning it came from a listener of Somewhere in the Skies, I contacted the person and was told to open it, read the letter included, and go from there. What I received is something that took me completely by surprise and is a gift I will never forget! 
My sincere thanks to Nathan for the incredible gift box. It truly means the world to me.
My thanks also to everyone who supports me whether through YouTube, Patreon, or from whatever podcast platform they use to listen to the show. Your support means everything and truly keeps me going.
To help support the show and to recieve many bonus goodies, check out the Patreon campaign to learn more and to help!
http://www.patreon.com/somewhereskies</t>
  </si>
  <si>
    <t>ELhEOnb4g-Y</t>
  </si>
  <si>
    <t>2018 08 27</t>
  </si>
  <si>
    <t>https://youtu.be/I3437Yw_pVA</t>
  </si>
  <si>
    <t>Somewhere in the Skies  To the Stars Academy of Whiskey and UFOs</t>
  </si>
  <si>
    <t>#RyanSprague #MJBanias #Jason#McClellan
On episode 71 of SOMEWHERE IN THE SKIES, Ryan is joined by UFO journalist, Jason McClellan and UFO blogger and academic, MJ Banias. The three sit down, whiskey in hand, to discuss the recent happenings over at To the Stars Academy of Arts and Science. With the announcement of a new research project knows as The Acquisition and Data Analysis of Materials (A.D.A.M), things are getting very interesting in the UFO field and beyond.
With this project, Tom DeLonge, Luis Elizondo, and the rest of the science team will recover materials that are said to have possibly been from downed UFO craft. With the assistance of TTSA member, Hal Putoff, and a group of scientists, these materials will undergo rigorous analysis to determine its composition and possible origins. But will we be privy to what they find? And if they do determine these materials to be from off-planet, what comes next? 
Ryan, Jason, and MJ weave their whiskey-fueled way through the project including its pros, cons, and what may come next for the future of To the Stars Academy and even the future of UFO research on a grander scale. As you can imagine, it was a critical conversation that could only take place Somewhere in the whiskey! 
Guest Bios:
Jason McClellan is a UFO journalist and the producer/co-host of the web series Spacing Out! He is also the web content manager and staff writer for OpenMinds.tv, and a co-organizer and technical producer of the International UFO Congress. As a founding member of Open Minds, Jason served as a writer and editor for the now defunct Open Minds magazine. He has appeared on Syfy, NatGeo, and, most recently, he co-starred on H2’s Hangar 1: The UFO Files. He is the author of Only Weirdos See UFOs: An Introduction to the Public's Misperception of Unidentified Aerial Phenomena and Extraterrestrial Life. His work can be found at: http://www.RoguePlanet.tv
MJ Banias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 Planet. His work is also featured in a new book entitled UFOs: Reframing the Debate. He is also the creator of the blog, TERRA OBSCURA. This blog is aimed at critically exploring the culture, the people, and the ideas that shape what society considers inexplicable. Using aspects of philosophy, critical theory, and cultural studies, To questions the common ideologies that form and inform our knowledge concerning bizarre incidents, anomalous paranormal events, UFOs, synchronicities, and other events people consider "strange." To learn more, visit: http://www.terraobscura.net
* Audio clips in this episode provided by To The Stars Inc.
Patreon: http://www.patreon.com/somewhereskies
Website: http://www.somewhereintheskies.com
Official Store: https://www.teepublic.com/stores/somewhere-in-the-skies
Order Ryan's Book here: https://www.amazon.com/Somewhere-Skies-Human-Approach-Phenomenon/dp/0967799589/ref=sr_1_1?ie=UTF8&amp;qid=1535376465&amp;sr=8-1&amp;keywords=somewhere+in+the+skies+a+human+approach+to+an+alien+phenomenon
Twitter: @SomewhereSkies
Instagram: @SomewhereSkiesPod
Opening Theme Song, "Ephemeral Reign" by Per Kiilstofte
Closing Song, "Chasing Shadows" by Tom DeLonge and Angels and Airwaves
SOMEWHERE IN THE SKIES is produced by Third Kind Productions, in association with eOne Entertainment
SOMEWHERE IN THE SKIES is sponsored by HelloFresh. To receive 50% of your first order, use promo code: SOMEWHERE50 at checkout by visiting http://www.HelloFresh.ca</t>
  </si>
  <si>
    <t>I3437Yw_pVA</t>
  </si>
  <si>
    <t>2018 08 13</t>
  </si>
  <si>
    <t>https://youtu.be/YmPNd41IutA</t>
  </si>
  <si>
    <t>Somewhere in the Skies  Witness Accounts  Volume Four</t>
  </si>
  <si>
    <t>#RyanSprague #UFOwitness #UFOsighting
On episode 69 of SOMEWHERE IN THE SKIES, we take a much more serious approach this week with the fourth installment of witness accounts. From multi-colored spheres in South Africa to rectangular vehicles with windows hovering over a Sheriff's head. From saucer-shaped craft over the water to a stunning triangular UFO sighting directly over the road leading to Area 51. This episode truly has it all. How did these dramatic encounters affect those who witnessed them? What did they believe they saw? We hear the startling stories of the witnesses directly from their own voices, hearts, and minds as they continue to search for their own answers somewhere in the skies.  
Patreon: http://www.patreon.com/somewhereskies
Website: http://www.somewhereintheskies.com
Official Store: https://www.teepublic.com/stores/somewhere-in-the-skies
Order Ryan's Book here: https://www.amazon.com/Somewhere-Skies-Human-Approach-Phenomenon/dp/0967799589/ref=sr_1_1?ie=UTF8&amp;qid=1534143136&amp;sr=8-1&amp;keywords=somewhere+in+the+skies+a+human+approach+to+an+alien+phenomenon
Twitter: @SomewhereSkies
Instagram: @SomewhereSkiesPod
Opening Theme Song, "Ephemeral Reign" by Per Kiilstofte
SOMEWHERE IN THE SKIES is produced by Third Kind Productions, in association with eOne Entertainment
SOMEWHERE IN THE SKIES is sponsored by HelloFresh. To receive 50% of your first order, use promo code: SOMEWHERE50 at checkout by visiting http://www.HelloFresh.ca</t>
  </si>
  <si>
    <t>YmPNd41IutA</t>
  </si>
  <si>
    <t>2018 08 06</t>
  </si>
  <si>
    <t>https://youtu.be/QceaM7Bqn3Y</t>
  </si>
  <si>
    <t>Somewhere in the Skies  UFO Happy Hour!</t>
  </si>
  <si>
    <t>#RyanSprague #RobKristoffersen #UFOhappyHour
On episode 68 of SOMEWHERE IN THE SKIES, Ryan is joined by Rob Kristoffersen of the Our Strange Skies Podcast. They pull up a stool at the cosmic watering hole, crack open a couple beers, and let it rip. From skeletons and mummies being touted as aliens... to the dated and inaccurate Air Force-appointed acronym of "U.F.O"... to their thoughts on the new History Channel television series, Project Blue Book, which both praises and completely botches our "UFO Dad"; J. Allen Hynek. 
Round two of drinks finds the guys answering listener questions with brutal honesty. What do they really think of Billy Meir? What cases do they wish they could personally investigate and what conclusions would they come up with? Did aliens really ask a chicken farmer for jugs of water, and in return, cooked him some pancakes? And what do they think is the biggest misconception when it comes to the UFO topic and study of it?
Sit back, have a drink, and join us for an uncensored and unapologetic booze-fueled romp as we explore the mysteries somewhere in our strange skies! 
Guest Bio: Rob Kristoffersen is the host of the Our Strange Skies podcast, and has been an amateur UFO researcher/paranormal investigator for nearly 10 years. He has been a lifelong resident of the Adirondacks and has had an interest in the paranormal from a very early age. When he's not investigating incidents of high strangeness, he can be found indulging in his love for professional wrestling, music, and good writing. To learn more, visit: https://audioboom.com/channels/4938828
Patreon: http://www.patreon.com/somewhereskies
Website: http://www.somewhereintheskies.com
Official Store: https://www.teepublic.com/stores/somewhere-in-the-skies
Order Ryan's Book here: https://www.amazon.com/Somewhere-Skies-Human-Approach-Phenomenon/dp/0967799589/ref=sr_1_1?ie=UTF8&amp;qid=1533537211&amp;sr=8-1&amp;keywords=somewhere+in+the+skies+a+human+approach+to+an+alien+phenomenon
Twitter: @SomewhereSkies
Instagram: @SomewhereSkiesPod
Opening Theme Song, "Ephemeral Reign" by Per Kiilstofte
Closing Song, "Take Us To Your President" by Jim Lowe
SOMEWHERE IN THE SKIES is produced by Third Kind Productions, in association with eOne Entertainment
SOMEWHERE IN THE SKIES is sponsored by HelloFresh. To receive 50% of your first order, use promo code: SOMEWHERE50 at checkout by visiting http://www.HelloFresh.ca</t>
  </si>
  <si>
    <t>QceaM7Bqn3Y</t>
  </si>
  <si>
    <t>2018 07 30</t>
  </si>
  <si>
    <t>https://youtu.be/Wxy2OcGrElk</t>
  </si>
  <si>
    <t>Somewhere in the Skies  Punk Rock and UFOs  True Believers</t>
  </si>
  <si>
    <t>On episode 67 of SOMEWHERE IN THE SKIES, Ryan welcomes Mike Damante back to the show to discuss his newly released follow-up book, Punk Rock and UFOs: True Believers.
Punk Rock and UFOs: True Believers is a call to arms to the common populace and UFO community to come together to better understand the unexplained. It tackles topics like the process of belief, religion, mythology, popular culture, disclosure, media, advances, science, the unexplained, the UFO phenomena becoming mainstream all in a thought-provoking package aimed at the common reader, as well as the UFO community.
In a time where UFOs are slowly creeping more and more into the mainstream consciousness, it is important that we as a society WANT to know the truth, and are actively seeking it. The book is a wake-up call to the every-day person and looks to bridge the gap to the UFO research community. The book was written to simultaneously synergize both groups to a higher level of thinking. This, and so much more, is discussed this week. We also get Mike's thoughts on the developments happening with To the Stars Academy and we even dive into his own personal beliefs on if we are truly being visited by some sort of non-human intelligence(s).
Guest Bio: Mike Damante worked for the Houston Chronicle as a copy editor, writer, reporter and web producer. He currently produces their "MIKED" music blog and has interviewed bands and musicians like Bad Religion, Blink-182, Taking Back Sunday, Tom DeLonge, Tegan and Sara, Aerosmith, B.o.B and countless others. He’s appeared on Fox 26 Houston, Spectrum News Austin, “Somewhere In The Skies” podcast, Rogue Planet TV, “UFO Classified” with Erica Lukes, Radio Wasteland, Newsweek, the Houston Chronicle and other media outlet, and has been considered one of the “best fresh faces in the field." His work can all be found at: http://www.punkrockandufos.com
The closing of the show this week features an X-Files Theme Cover Song written by Septembryo. To hear more, visit: http://www.septembryo.bandcamp.com
Patreon: http://www.patreon.com/somewhereskies
Official Store: https://www.teepublic.com/stores/somewhere-in-the-skies
Website: http://www.somewhereintheskies.com
Order Ryan's Book here: https://www.amazon.com/Somewhere-Skies-Human-Approach-Phenomenon/dp/0967799589/ref=sr_1_1?ie=UTF8&amp;qid=1532980081&amp;sr=8-1&amp;keywords=somewhere+in+the+skies+a+human+approach+to+an+alien+phenomenon
Twitter: @SomewhereSkies
Instagram: @SomewhereSkiesPod
Opening Theme Song, "Ephemeral Reign" by Per Kiilstofte
Closing Song, "I Want to Believe" by Septembryo
SOMEWHERE IN THE SKIES is produced by Third Kind Productions, in association with eOne Entertainment
Catch the show on KGRA Radio Network every Wednesday at 1am EST at: http://www.kgraradio.com</t>
  </si>
  <si>
    <t>Wxy2OcGrElk</t>
  </si>
  <si>
    <t>2018 07 27</t>
  </si>
  <si>
    <t>https://youtu.be/FrvmZfUWmQ0</t>
  </si>
  <si>
    <t>Facebook Live - July 26th, 2017</t>
  </si>
  <si>
    <t>Ryan talks about upcoming episodes of the podcast, shares some exciting news about AlienCon Baltimore, and announces how you can win a FREE Hynek sticker! 
http://www.somewhereintheskies.com</t>
  </si>
  <si>
    <t>FrvmZfUWmQ0</t>
  </si>
  <si>
    <t>2018 07 23</t>
  </si>
  <si>
    <t>https://youtu.be/skUal1e1cbY</t>
  </si>
  <si>
    <t>Somewhere in the Skies  The Brooklyn Bridge UFO Abduction</t>
  </si>
  <si>
    <t>On episode 66 of SOMEWHERE IN THE SKIES, Ryan shares the incredible story of the Brooklyn Bridge UFO abduction. In New York City, on November 30th, 1989, Linda Napolitano was seen emerging from an apartment building window twelve stories above the ground accompanied by three small alien figures. Suspended within a blue beam of light, Linda and her captors were lifted into a large reddish-orange glowing UFO, which then moved off in the direction of the Brooklyn Bridge. Noted abduction researcher, Budd Hopkin, conducted an exhaustive investigation of the case. Several witnesses, including a world political leader, saw - and later independently corroborated - this event. It is the evidence of numerous and influential eyewitnesses to this abduction that shatters all previous patterns of UFO encounters.
The highly dramatic and controversial accounts of Linda and the witnesses have left both the believers and skeptics debating the Brooklyn Bridge abduction up until today. To further the debate, Ryan invites Peter Robbins to the show. Robbins is a UFO researcher, author, and former assistant to Budd Hopkins. Robbins runs us through his personal experiences with both Hopkins and Linda, and sheds light on this dark and disturbing case like never before.
Guest Bio: Peter Robbins is an investigative writer, author, and lecturer, best known for his books, columns, articles, radio commentaries, interviews and conference talks. He has appeared as a guest on and been a consultant to numerous television programs and documentaries. Peter was born in Queens, New York and studied art, design, and theater at the University of Bridgeport in Connecticut. He received his BFA (painting, film history) from New York City’s School of Visual Arts (SVA) where he also taught painting for a dozen years. In the mid-1980s, he became seriously involved in UFO research when his knowledge of classified data indicated to him the US government was not telling the public the truth about UFOs.
Patreon: http://www.patreon.com/somewhereskies
Official Store: https://www.teepublic.com/stores/somewhere-in-the-skies
Website: http://www.somewhereintheskies.com
Order Ryan's Book here: https://www.amazon.com/Somewhere-Skies-Human-Approach-Phenomenon/dp/0967799589/ref=sr_1_1?ie=UTF8&amp;qid=1532351136&amp;sr=8-1&amp;keywords=somewhere+in+the+skies+a+human+approach+to+an+alien+phenomenon
Twitter: @SomewhereSkies
Instagram: @SomewhereSkiesPod
Opening Theme Song, "Ephemeral Reign" by Per Kiilstofte
Closing Song, "Awake" by Tycho
SOMEWHERE IN THE SKIES is produced by Third Kind Productions, in association with eOne Entertainment</t>
  </si>
  <si>
    <t>skUal1e1cbY</t>
  </si>
  <si>
    <t>2018 07 16</t>
  </si>
  <si>
    <t>https://youtu.be/j2UrbhPT7aE</t>
  </si>
  <si>
    <t>Somewhere in the Skies  Finding Common Ground</t>
  </si>
  <si>
    <t>On episode 65 of SOMEWHERE IN THE SKIES, Ryan, Jason McClellan, and Maureen Elsberry sit down with author, podcaster, and anomalous researcher, Micah Hanks. They talk about some of the UFO cases Micah has researched and investigated, where UFO studies stand in the never-ending debate amongst skeptics and believers, and if philosophy is truly dead or not in today's scientific age.
This interview originally aired on UFOmodPOD, now known as the UNKNOWN podcast. To learn more and to hear all episodes, visit: http://www.RoguePlanet.tv
Guest Bio: Micah Hanks is a writer, podcaster, and researcher from North Carolina whose books include Magic, Mysticism &amp; the Molecule, Ghost Rockets, and The UFO Singularity. He also hosts The Gralien Report and Middle Theory podcasts. To learn more, visit: http://www.gralienreport.com
Patreon: http://www.patreon.com/somewhereskies
Official Store: https://www.teepublic.com/user/sprague51
Website: http://www.somewhereintheskies.com
Order Ryan's Book here: https://www.amazon.com/Somewhere-Skies-Human-Approach-Phenomenon/dp/0967799589/ref=sr_1_1?ie=UTF8&amp;qid=1531746549&amp;sr=8-1&amp;keywords=somewhere+in+the+skies+a+human+approach+to+an+alien+phenomenon
Twitter: @SomewhereSkies
Instagram: @SomewhereSkiesPod
Opening Theme Song, "Ephemeral Reign" by Per Kiilstofte
Closing Song, "N.A.S.A" by Futurecop! 
SOMEWHERE IN THE SKIES is produced by Third Kind Productions, in association with eOne Entertainment</t>
  </si>
  <si>
    <t>j2UrbhPT7aE</t>
  </si>
  <si>
    <t>2018 07 09</t>
  </si>
  <si>
    <t>https://youtu.be/2x7efo7_hpk</t>
  </si>
  <si>
    <t>Somewhere in the Skies  Engaging the Strange</t>
  </si>
  <si>
    <t>On episode 64 of SOMEWHERE IN THE SKIES, Ryan and Shannon LeGro of INTO THE FRAY, speak with the "Real Life Mulder and Scully", Dana and Greg Newkirk. Originally broadcast on INTO THE FRAY, this interview reintroduces listeners to the incredible work by the dynamic paranormal couple and their many adventures investigating the unknown.
What happens when you own the world's only traveling paranormal and occult museum? And even stranger, what happens when the items are all in your home and constantly try to communicate with you? From a pitch-black mirror where witnesses claim to have seen pure evil, to a small statue with nails in its eyes and noose around its neck that moves on its own and causes poltergeist-like activity in their home on a consistent basis. These are just a few of the objects that Greg and Dana own. And this is only a sliver of the experiences they've had. So join Shannon and Ryan on their journey with the professional weirdos as they engage the strange like never before!
Guest Bios:
Greg Newkirk is a paranormal investigator, travel writer, and real-life monster hunter. In other words, he’s a professional weirdo. As if Greg’s eerie adventures and odd experiments weren’t enough to qualify him as one today’s foremost authorities on the subject of the unexplained, he’s also the director of the world’s only Traveling Museum of the Paranormal and the Occult, a roving display filled with terrifying relics from real hauntings, occult crimes, and startling evidence collected during his nearly twenty years of anomalous research. In addition to researching, investigating, and writing about the anomalous, Greg has appeared on numerous hit television series including Animal Planet’s Finding Bigfoot, TLC’s Paranormal Lockdown, and Travel Channel’s Mysteries at the Museum, has served as a paranormal consultant on projects that have aired on A&amp;E, Destination America, and the Discovery Channel, and is a regular guest on highly-rated radio programs like Coast to Coast AM. He enjoys collecting vintage paranormal ephemera, a strong cup of coffee, and driving long stretches of dirt road. He once scored 19 out of 25 correct choices in a Zener card test. He doesn’t like it when people yell at ghosts.
Dana Matthews is a supernatural sleuth, occult museum curator, and magic practitioner, and she’s been actively investigating the strange and the anomalous for well over 15 years. Founder of the world’s first all-female paranormal investigation team, Dana formally began her adventures into the world of the unexplained in the late 90’s, though she chalks her interest in the subject of the strange to way too many episodes of The X-Files as a kid. With nearly two decades of research into everything from residual hauntings, to Bigfoot hotspots, to bizarre Fortean events, Dana is one of the paranormal field’s most seasoned veterans when it comes to investigating and documenting strange claims. Dana’s paranormal expertise has been featured in appearances on hit television series like TLC’s Paranormal Lockdown, Kindred Spirits, and Animal Planet’s Finding Bigfoot, and if you’re Canadian, you might even recognize Dana as the lead investigator on SPACE’s internationally syndicated series The Girly Ghosthunters. Premiering in 2004, The Girly Ghosthunters stands as one the first North American ghost hunting series to feature a real paranormal investigation team each week, launching alongside SyFy’s Ghost Hunters and helping pave the way for programs like Travel Channel’s Ghost Adventures. Her passions include all things Tolkien, M-rated Sherlock fan fiction, late-night paranormal adventures, and her two cat-children Gordon and Pete.
Patreon: http://www.patreon.com/somewhereskies
Official Store: https://www.teepublic.com/stores/somewhere-in-the-skies
Website: http://www.somewhereintheskies.com
Order Ryan's Book here: https://www.amazon.com/Somewhere-Skies-Human-Approach-Phenomenon/dp/0967799589/ref=sr_1_1?ie=UTF8&amp;qid=1531137388&amp;sr=8-1&amp;keywords=somewhere+in+the+skies+a+human+approach+to+an+alien+phenomenon
Twitter: @SomewhereSkies
Instagram: @SomewhereSkiesPod
Opening Theme Song, "Ephemeral Reign" by Per Kiilstofte
Closing Song, "N.A.S.A" by Futurecop! 
SOMEWHERE IN THE SKIES is produced by Third Kind Productions, in association with eOne Entertainment</t>
  </si>
  <si>
    <t>2x7efo7_hpk</t>
  </si>
  <si>
    <t>2018 07 02</t>
  </si>
  <si>
    <t>https://youtu.be/mVzcRk_lPGs</t>
  </si>
  <si>
    <t>Happy World UFO Day!</t>
  </si>
  <si>
    <t>Happy World UFO Day to all you skywatchers out there!
To help celebrate, Ryan introduces old and new viewers/listeners to some of the offshoots of the show. And if you share this video across your social networks (Facebook, Twitter, Instagram, Reddit, etc.) you will be entered in to a contest to win FREE Somewhere in the Skies and UFO merchandise! 
Celebrate you World UFO Day by checking out the show and many articles all available at: http://www.somewhereintheskies.com</t>
  </si>
  <si>
    <t>mVzcRk_lPGs</t>
  </si>
  <si>
    <t>https://youtu.be/W6iguoJYRlY</t>
  </si>
  <si>
    <t>Somewhere in the Skies  Witness Accounts  Volume Three</t>
  </si>
  <si>
    <t>On episode 63 of SOMEWHERE IN THE SKIES, Ryan shares five mysterious and deeply personal UFO encounters from witnesses from around the world. From orbs that shut down the power in a family's home to an egg-shaped craft that floated ominously over a witness's head. From a multi-colored triangle keeping pace with a moving vehicle to a young boy in who stared up at a burning red sphere that stopped in mid-air and then shot off into the distance. We then cap it off with a dramatic string of events that left a witness in England completely baffled to this day. 
* Special thanks to each and every witness who contributed to this episode. If you or someone you know would like to share their UFO experience on SOMEWHERE IN THE SKIES, please visit the website and use the contact tab to discuss further.
Happy World UFO Day! Celebrate by taking the UFO/RFO quiz right now on the EonePodcasts Instagram: https://www.instagram.com/eonepodcasts/
Patreon: http://www.patreon.com/somewhereskies
Official Store: https://www.teepublic.com/stores/somewhere-in-the-skies
Website: http://www.somewhereintheskies.com
Order Ryan's Book here: https://www.amazon.com/Somewhere-Skies-Human-Approach-Phenomenon/dp/0967799589/ref=sr_1_1?ie=UTF8&amp;qid=1530535924&amp;sr=8-1&amp;keywords=somewhere+in+the+skies+a+human+approach+to+an+alien+phenomenon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</si>
  <si>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W6iguoJYRlY</t>
  </si>
  <si>
    <t>2018 06 25</t>
  </si>
  <si>
    <t>https://youtu.be/WAKzC9kBqqo</t>
  </si>
  <si>
    <t>Somewhere in the Skies  A Weekend with UFO Con Men</t>
  </si>
  <si>
    <t>On episode 62 of SOMEWHERE IN THE SKIES, we find Ryan and Jason McClellan of Rogue Planet, fresh off a busy weekend at two different conventions. They talk all about their recent experiences attending and speaking at both Alien Con and Denver Comic Con. We hear exclusive audio from several panels at both conventions, how the UFO topic was received at both, and they ask the tough question; Have UFOs truly gone mainstream in 2018? It was a jam-packed discussion about two jam-packed weekends with the UFO Con Men!
Convention audio provided by CandiceHere, Only a Fine Day, and Rogue Planet TV
Guest Bio: Jason McClellan is a UFO journalist and the producer/co-host of the web series Spacing Out! He is also the web content manager and staff writer for OpenMinds.tv, and a co-organizer and technical producer of the International UFO Congress. As a founding member of Open Minds, Jason served as a writer and editor for the now defunct Open Minds magazine. He has appeared on Syfy, NatGeo, and, most recently, he co-starred on H2’s Hangar 1: The UFO Files. He is the author of Only Weirdos See UFOs: An Introduction to the Public's Misperception of Unidentified Aerial Phenomena and Extraterrestrial Life. His work can be found at http://www.RoguePlanet.tv
Patreon: http://www.patreon.com/somewhereskies
Official Store: https://www.teepublic.com/stores/somewhere-in-the-skies
Website: http://www.somewhereintheskies.com
Order Ryan's Book here: https://www.amazon.com/Somewhere-Skies-Human-Approach-Phenomenon/dp/0967799589/ref=sr_1_1?ie=UTF8&amp;qid=1529940445&amp;sr=8-1&amp;keywords=somewhere+in+the+skies
Twitter: @SomewhereSkies
Instagram: @SomewhereSkiesPod
Opening Theme Song, "Ephemeral Reign" by Per Kiilstofte
Closing Song, "N.A.S.A" by Futurecop! 
SOMEWHERE IN THE SKIES is produced by Third Kind Productions, in association with eOne Entertainment</t>
  </si>
  <si>
    <t>WAKzC9kBqqo</t>
  </si>
  <si>
    <t>2018 06 18</t>
  </si>
  <si>
    <t>https://youtu.be/FifVrSOslIo</t>
  </si>
  <si>
    <t>Somewhere in the Skies  The Philosophy of UFOs</t>
  </si>
  <si>
    <t>Episode 61 of SOMEWHERE IN THE SKIES finds Ryan fresh off his trip to Pasadena, CA, where he presented at the 2018 AlienCon. He reflects on the event and then pulls a fascinating interview out of the archives with past guest, MJ Banias. The two discuss how Banias got involved in the topic, his thoughts and theories on the importance of UFO studies and research, and the philosophy behind it all. It's the perfect discussion to precede next week's jam-packed episode recorded live at AlienCon.
Guest Bio: MJ Banias is a writer and blogger who critically and philosophically examines the weird, the strange and the anomalous. He was a former field investigator with MUFON, has been featured on multiple podcasts and radio shows, and contributes to Mysterious Universe and Rogue Planet. His work has been included in FATE Magazine, and in a new book entitled UFOs: Reframing the Debate. His work can be found at: http://www.terraobscura.net
Patreon: http://www.patreon.com/somewhereskies
Official Store: https://www.teepublic.com/stores/somewhere-in-the-skies
Website: http://www.somewhereintheskies.com
Order Ryan's Book here: https://www.amazon.com/Somewhere-Skies-Human-Approach-Phenomenon/dp/0967799589/ref=sr_1_1?ie=UTF8&amp;qid=1529300229&amp;sr=8-1&amp;keywords=somewhere+in+the+skies+a+human+approach+to+an+alien+phenomenon
Twitter: @SomewhereSkies
Instagram: @SomewhereSkiesPod
Opening Theme Song, "Ephemeral Reign" by Per Kiilstofte
Closing music by Electus
SOMEWHERE IN THE SKIES is produced by Third Kind Productions, in association with eOne Entertainment</t>
  </si>
  <si>
    <t>FifVrSOslIo</t>
  </si>
  <si>
    <t>2018 06 13</t>
  </si>
  <si>
    <t>https://youtu.be/Cu01_X5Qthk</t>
  </si>
  <si>
    <t>Facebook Live Q&amp;A</t>
  </si>
  <si>
    <t>A new installment of Facebook Live Q&amp;A. Ryan answers listener questions and then talks about some exciting upcoming events in the UFO world. He also talks about the recent discoveries made on Mars by Curiosity and the ever-evolving story of the Secret Pentagon UFO program.</t>
  </si>
  <si>
    <t>Cu01_X5Qthk</t>
  </si>
  <si>
    <t>2018 06 11</t>
  </si>
  <si>
    <t>https://youtu.be/VSYTqryGaw0</t>
  </si>
  <si>
    <t>Somewhere in the Skies  Global UFO Secrecy with Richard Dolan</t>
  </si>
  <si>
    <t>On episode 60 of SOMEWHERE IN THE SKIES, Ryan first talks a little about his upcoming appearance at AlienCon, taking place on June 15th, 16th, and 17th in Pasadena, CA. 
Then, he welcomes his premiere guest back to the show; Richard Dolan. Fresh off the plane from Contact in the Desert in Indian Wells, California, Dolan runs listeners through the intensive three-day lecture series he presented over the weekend.
They talk all about false flags, new age derailment in UFO studies, and the global UFO secrecy surrounding the recent Pentagon UFO program, BASS, and the work currently being done by Tom Delonge, Luis Elizondo, and To the Stars Academy.
It was a jam-packed discussion with one of the most well-respected historians and UFO researchers in the field today.
Guest Bio: Richard Dolan is one of the world’s leading researchers and writers on the subject of UFOs. He is the author of UFOs and the National Security State, Volumes 1 and 2, A.D. After Disclosure, and UFOs for the 21st Century Mind. He is the host of The Richard Dolan Show on KGRA radio, and is a frequent guest on Coast-to-Coast AM. He is currently featured on several television series and documentaries, including Ancient Aliens, Hangar One: The UFO Files and Close Encounters. Prior to his interest in UFOs, Richard completed his graduate work at the University of Rochester, where he studied U.S. Cold War strategy, European history, and international diplomacy. Before that, he had studied at Alfred University and Oxford University and had been a finalist for a Rhodes scholarship. To learn more, visit: http://www.RichardDolanPress.com
Patreon: http://www.patreon.com/somewhereskies
Official Store: https://www.teepublic.com/stores/somewhere-in-the-skies
Website: http://www.somewhereintheskies.com
Order Ryan's Book here: https://www.amazon.com/Somewhere-Skies-Human-Approach-Phenomenon/dp/0967799589/ref=sr_1_1?ie=UTF8&amp;qid=1528694290&amp;sr=8-1&amp;keywords=somewhere+in+the+skies+a+human+approach+to+an+alien+phenomenon
Twitter: @SomewhereSkies
Instagram: @SomewhereSkiesPod
Opening Theme Song, "Ephemeral Reign" by Per Kiilstofte
Closing song, "Send the Signal" by Dance with the Dead
SOMEWHERE IN THE SKIES is produced by Third Kind Productions, in association with eOne Entertainment</t>
  </si>
  <si>
    <t>VSYTqryGaw0</t>
  </si>
  <si>
    <t>2018 06 04</t>
  </si>
  <si>
    <t>https://youtu.be/EjB1MaJT2cs</t>
  </si>
  <si>
    <t>Somewhere in the Skies  Return of Euphomet</t>
  </si>
  <si>
    <t>On episode 59 of SOMEWHERE IN THE SKIES, Ryan starts things off with a portion of his recent appearance on the Hound Tall Discussion Series with Moshe Kasher. Along with Moshe was Irish comedian, Aisling Bea, and the Oscar-nominated husband-and-wife duo, Kumail Nanjiani and Emily V. Gordon. Recorded live at the Upright Citizens Brigade Theater, the four discussed over seventy years of UFOs with Ryan to a sold-out audience. Were they convinced of a legitimate UFO phenomenon and cover-up?
Then, Ryan speaks with podcast host, Jim Perry, about the surprise return of his highly acclaimed show, Euphomet. Euphomet is a podcast about occulture, the esoteric and the enchanted. We are in search of the other side…the thing under your bed…that signal of unknown origin…and the true stories behind the strange phenomena that are outside the sphere of popular consciousness. They discuss this and so much more in this week's episode.
Today, we talk all about the return of the show, along with its parent company, Gnomish Hat. We also talk about Jim's other endeavors while Euphomet was on hiatus, including starting DEFY Wrestling and visiting the enigmatic and UFO-infested mountains of the Eseti Ranch. We then hear exclusive audio from the all-new Euphomet episode, "Possession". We cap things off getting deep into the occult and lifting the veil on spiritualism and science.
Special thanks to Moshe Kasher, Nerdist, Euphomet, Gnomish Hat, and to all the listeners! 
Patreon: http://www.patreon.com/somewhereskies
Official Store: https://www.teepublic.com/user/sprague51
Website: http://www.somewhereintheskies.com
Order Ryan's Book here: https://www.amazon.com/Somewhere-Skies-Human-Approach-Phenomenon/dp/0967799589/ref=sr_1_1?ie=UTF8&amp;qid=1528118199&amp;sr=8-1&amp;keywords=somewhere+in+the+skies+a+human+approach+to+an+alien+phenomenon
Twitter: @SomewhereSkies
Instagram: @SomewhereSkiesPod
Opening Theme Song, "Ephemeral Reign" by Per Kiilstofte
Closing song, "Hourglass" by S U R V I V E 
SOMEWHERE IN THE SKIES is produced by Third Kind Productions, in association with eOne Entertainment</t>
  </si>
  <si>
    <t>EjB1MaJT2cs</t>
  </si>
  <si>
    <t>2018 05 28</t>
  </si>
  <si>
    <t>https://youtu.be/wEBDu7wjnl8</t>
  </si>
  <si>
    <t>Somewhere in the Skies  Estotericon</t>
  </si>
  <si>
    <t>On episode 58 of SOMEWHERE IN THE SKIES, Ryan is joined by fellow speakers, Micah Hanks, Walter Bosley, and Aaron Gulyas, to discuss their recent trip to Halifax, Nova Scotia, for the 2018 Esotericon. The event was a series of public presentations by some of the world’s foremost researchers into the world of the paranormal and esoteric. It was hosted by Paul Kimball, Halifax filmmaker, author, and host of the paranormal television show, Haunted.
The four discuss their topics of choice, including audio from several of the presentations, including that of the Godfather of Ufology and keynote speaker, Stanton T. Friedman. This is exclusive audio from the last ever presentation by Friedman who recently retired at the age of 84.
Guest Bios:
Micah Hanks: Micah Hanks is a writer, podcaster, and researcher from North Carolina whose books include Magic, Mysticism &amp; the Molecule, Ghost Rockets, and The UFO Singularity. He also hosts The Gralien Report and Middle Theory podcasts. To learn more, visit: http://www.gralienreport.com
Aaron Gulyas: Aaron John Gulyas is a historian, educator, and author, whose books include Extraterrestrials and the American Zeitgeist, and The Chaos Conundrum. He also hosts the podcast Saucer Life. To learn more, visit: http://www.saucerlife.com
Walter Bosley is a former FBI and AFOSI agent. He is an investigator of historical occult mysteries and author of books such as Empire of the Wheel, Latitude 33, and ORIGIN: The Nineteenth Century Emergence of the 20th Century Breakaway Civilizations. Follow him on Twitter at: https://twitter.com/WBBosley
Patreon: http://www.patreon.com/somewhereskies
Official Store: https://www.teepublic.com/t-shirt/1854808-somewhere-in-the-skies-b-movie
Website: http://www.somewhereintheskies.com
Order Ryan's Book here: https://www.amazon.com/Somewhere-Skies-Human-Approach-Phenomenon/dp/0967799589/ref=cm_cr_arp_d_product_top?ie=UTF8
Twitter: @SomewhereSkies
Instagram: @SomewhereSkiesPod
Opening Theme Song, "Ephemeral Reign" by Per Kiilstofte
Closing song, "Shape of my Mind" by Neon Dreams
SOMEWHERE IN THE SKIES is produced by Third Kind Productions, in association with eOne Entertainment</t>
  </si>
  <si>
    <t>wEBDu7wjnl8</t>
  </si>
  <si>
    <t>2018 05 21</t>
  </si>
  <si>
    <t>https://youtu.be/zutHqVSMVE8</t>
  </si>
  <si>
    <t>Somewhere in the Skies  Flying Saucers 101</t>
  </si>
  <si>
    <t>On episode 57 of SOMEWHERE IN THE SKIES, Ryan pulls a wonderful interview from the archives where he and Shannon LeGro, host of Into the Fray Radio, interview UFO researcher and author, Harold Burt, about his "beginners guide" book titled, Flying Saucers 101.
The book serves as a reference to the entire history of UFO studies and all the subtopics that come with it. In this particular interview, Burt discusses his thoughts on UFO cover-ups, Men in Black, Area 51, and perhaps most intriguing... structures on the moon. Whether you agree with Burt or not, this is a wonderful overview for newbies and a great refresher for veterans.
Guest Bio: Harold Burt stays actively involved with the Orange County Chapter of MUFON (Mutual UFO Network), where he has served on the Board of Directors. He is also the coauthor of Unsolved UFO Mysteries, published by Time Warner Books and an editor of The UFO Magazine UFO Encyclopedia. He is currently working on several other books and educational projects. To learn more visit http://www.flyingsaucers101.com
Visit Shannon LeGro at http://www.intothefrayradio.com
Patreon: http://www.patreon.com/somewhereskies
Official Store: https://www.teepublic.com/t-shirts?query=sprague51
Website: http://www.somewhereintheskies.com
Order Ryan's Book here: https://www.amazon.com/Somewhere-Skies-Human-Approach-Phenomenon/dp/0967799589/ref=sr_1_1?ie=UTF8&amp;qid=1526905036&amp;sr=8-1&amp;keywords=somewhere+in+the+skies+a+human+approach+to+an+alien+phenomenon
Twitter: @SomewhereSkies
Instagram: @SomewhereSkiesPod
Opening Theme Song, "Ephemeral Reign" by Per Kiilstofte
Closing song, "Awake" by Tycho
SOMEWHERE IN THE SKIES is produced by Third Kind Productions, in association with eOne Entertainment</t>
  </si>
  <si>
    <t>zutHqVSMVE8</t>
  </si>
  <si>
    <t>2018 05 12</t>
  </si>
  <si>
    <t>https://youtu.be/JqT8EUzvRHk</t>
  </si>
  <si>
    <t>Somewhere in the Skies  The True Story of Travis Walton</t>
  </si>
  <si>
    <t>On episode 56 of SOMEWHERE IN THE SKIES, Ryan first speaks with Greg Bishop about the 2018 Esotericon that they will be speaking at on May 19th and 20th in Halifax, Nova Scotia. The event is completely free to the public. To learn more and to attend, use the contact tab at: http://www.winterlightproductions.com
Then Ryan sits down face-to-face with Jennifer Stein and Peter Robbins, co-producers of the award-winning documentary, Travis: The True Story of Travis Walton. 
Driving home after a day of clearing brush in the forest, six lumberjacks come upon a 40-foot disk hovering silently over the crest of a ridge. As if spellbound, Travis Walton jumps from the passenger side of the truck, running towards it for a closer look. That decision on November 5th, 1975, would change him forever. The 21-year-old logger from Snowflake, Arizona was struck by a powerful blue beam of light from the craft. He disappeared for five days, igniting a firestorm of controversy aimed at the logging crew who were the last to see him. Travis Walton’s 1975 experience comes alive as he recounts the ordeal.
TRAVIS combines new and archived interviews with the logging crew, police and the polygraph examiner. Walton explains how this event changed his life forever, as the media, skeptics and debunkers attacked him, his friends and family. UFO experts explain why this story continues to astound investigators, astrophysicists and journalists as they investigate for reliable evidence of other worlds, other beings, and more advanced technologies. 
To learn more and to purchase the film, visit: https://traviswaltonthemovie.com/
Guest Bios:
Greg Bishop: Greg Bishop is a writer, researcher and radio host from Los Angeles. He hosts the long-running program Radio Mistirioso, and is the author of Project Beta, It Defies Language, Weird California, and Wake Up Down There. 
Peter Robbins: Peter is co-author (along with Larry Warren) of the British best-seller Left at East Gate: A First-Hand Account of the Rendlesham Forest UFO Incident, Its Cover-Up and Investigation. He is the author of Deliberate Deception: A Case of Disinformation in the UFO Research Community, and Halt In Woodbridge: An Air Force Colonel’s Thirty-Year Fight To Silence An Authentic UFO Whistle-Blower.
Jennifer Stein: Jennifer has been making documentaries since 1989. In 2012 Jennifer won two Open Minds’ International UFO Congress film festival awards for The Disclosure Dialogues with filmmaker Ron James, then in 2015, two EBEs at the 2015 Open Minds’ film festival for Travis: The True Story of Travis Walton, that she co-produced with Bob Terrio, Ron James, and Zachary Weil.
Patreon: http://www.patreon.com/somewhereskies
Official Store: https://www.teepublic.com/t-shirts?query=sprague51
Website: http://www.somewhereintheskies.com
Order Ryan's Book here: https://www.amazon.com/Somewhere-Skies-Human-Approach-Phenomenon/dp/0967799589/ref=sr_1_1?ie=UTF8&amp;qid=1526140225&amp;sr=8-1&amp;keywords=somewhere+in+the+skies+a+human+approach+to+an+alien+phenomenon
Twitter: @SomewhereSkies
Instagram: @SomewhereSkiesPod
Opening Theme Song, "Ephemeral Reign" by Per Kiilstofte
Closing song, "Awake" by Tycho
SOMEWHERE IN THE SKIES is produced by Third Kind Productions, in association with eOne Entertainment</t>
  </si>
  <si>
    <t>JqT8EUzvRHk</t>
  </si>
  <si>
    <t>2018 05 07</t>
  </si>
  <si>
    <t>https://youtu.be/LpNYje_2pts</t>
  </si>
  <si>
    <t>Somewhere in the Skies  Incident in Lake County  A Found Footage Conspiracy</t>
  </si>
  <si>
    <t>On episode 55 of SOMEWHERE IN THE SKIES, we welcome filmmaker, Dean Alioto to the show.
Dean Alioto is the creator of the mysterious and enigmatic UPN TV special Alien Abduction: Incident in Lake County (aka The McPherson Tape). For two decades, Alioto’s TV special has generated conspiracies worldwide and has been studied by top experts in the field of UFOs and alien abductions. Alioto runs us through the trials and tribulations of creating the TV special and the reaction to it upon airing. In addition, Alioto also talks about the original video that the controversial TV special was based on. Known simply as, UFO Abduction, this video brought the house down at the 1993 International UFO Congress Convention with its shocking footage of a family being abducted by aliens.
Alioto and Ryan then dig deep into why so many people refuse to believe these two films were created instead of "found". Then Alioto runs us through a few of his favorite UFO cases. This is a jam-packed interview with the filmmaker who arguably created the entire "Found Footage" genre, almost ten years prior to The Blair Witch Project.
Guest Bio: Dean Alioto studied film at both University of Southern California and San Francisco State University. Alioto’s theatrical film debut, Crashing Eden, won several national and international awards. The dark satire was praised by Variety, singling out Alioto’s writing and his ability to work with actors. Alioto’s second film, L.A. Dicks, told the story of two Los Angeles detectives who pitch their real-life cases to Hollywood. The film went on to receive the Spirit Award at the Toronto International RebelFest Film Festival. In addition to filmmaking, Alioto is a drummer and enjoys playing with his fellow musicians in the band, Uncle Bob and The Wonderland Express. His work can be found at: http://www.deanaliotodirector.com and at: http://www.ufoabductionmovie.com
Patreon: http://www.patreon.com/somewhereskies
Official Store: https://www.teepublic.com/t-shirts?query=sprague51
Website: http://www.somewhereintheskies.com
Order Ryan's Book here: https://www.amazon.com/Somewhere-Skies-Human-Approach-Phenomenon/dp/0967799589/ref=sr_1_1?ie=UTF8&amp;qid=1525669808&amp;sr=8-1&amp;keywords=somewhere+in+the+skies+a+human+approach+to+an+alien+phenomenon
Twitter: @SomewhereSkies
Instagram: @SomewhereSkiesPod
Opening Theme Song, "Ephemeral Reign" by Per Kiilstofte
Closing song, "Awake" by Tycho
SOMEWHERE IN THE SKIES is produced by Third Kind Productions, in association with eOne Entertainment</t>
  </si>
  <si>
    <t>LpNYje_2pts</t>
  </si>
  <si>
    <t>2018 04 30</t>
  </si>
  <si>
    <t>https://youtu.be/SwrGDjwmCKo</t>
  </si>
  <si>
    <t>Somewhere in the Skies  Frankenstein and Flying Saucers</t>
  </si>
  <si>
    <t>On episode 54 of SOMEWHERE IN THE SKIES, Ryan shares his essay that was featured in the recently released book, UFOs: Reframing the Debate. The book, comprised and edited by Robbie Graham, features over a dozen authors from around the world who have contributed their thoughts, theories, and approaches to studying the UFO phenomenon. 
The essay, titled, "Frankenstein and Flying Saucers: Creating, Destroying, and Re-animating a Phenomenal Monster," draws parallels between the universally praised story of Frankenstein's monster and the ever-evolving, devolving, and monstrous phenomena and study of UFOs. 
As you'll hear in the essay, Ryan draws from the work of theorists and researchers including Carl Jung, Jacques Vallée, Jenny Randles, David Clarke, and Greg Bishop. It considers the enduring appeal of the UFO in modern culture, ufology’s long (and perhaps futile) struggle for legitimacy, and the questionable inclination of so many UFO researchers to label the phenomenon as “extraterrestrial.” Ryan does not discount the possibility of otherworldly visitation, but he ushers the reader gently down other avenues of inquiry and suggests we may sooner come to grips with the nature of the UFO phenomenon by seeking to unravel the complexities of human cognition and our own perceptual apparatus.
Purchase the book here: https://www.amazon.com/UFOs-Reframing-Debate-Robbie-Graham/dp/1786770237/ref=sr_1_1?ie=UTF8&amp;qid=1525064867&amp;sr=8-1&amp;keywords=ufos+reframing+the+debate
Patreon: http://www.patreon.com/somewhereskies
Official Store: https://www.teepublic.com/t-shirt/1854808-somewhere-in-the-skies-b-movie
Website: http://www.somewhereintheskies.com
Order Ryan's Book here: https://www.amazon.com/Somewhere-Skies-Human-Approach-Phenomenon/dp/0967799589/ref=sr_1_1?ie=UTF8&amp;qid=1525064774&amp;sr=8-1&amp;keywords=somewhere+in+the+skies+a+human+approach+to+an+alien+phenomenon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</si>
  <si>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SwrGDjwmCKo</t>
  </si>
  <si>
    <t>2018 04 17</t>
  </si>
  <si>
    <t>https://youtu.be/g_BU4pqDiaw</t>
  </si>
  <si>
    <t>Art Bell, X-Files Season (Series) Finale, MUFON debacle, Upcoming Interviews, and Exciting News about where Ryan is heading next!
All episodes available at: http://www.somewhereintheskies.com
Help support the show by becoming a patron. Rewards available at many different levels. To learn more, and to subscribe, visit: http://www.patreon.com/somewhereskies
Twitter: @SomewhereSkies
Instagram: @SomewhereSkiesPod</t>
  </si>
  <si>
    <t>g_BU4pqDiaw</t>
  </si>
  <si>
    <t>2018 04 16</t>
  </si>
  <si>
    <t>https://youtu.be/qjOS45cOFI0</t>
  </si>
  <si>
    <t>Somwhere in the Whiskey  Part One</t>
  </si>
  <si>
    <t>On episode 52 of SOMEWHERE IN THE SKIES, Ryan is joined by academic and UFO researcher, MJ Banias, for the first installment of Somewhere in the Whiskey. What happens when UFO enthusiasts drink and talk UFOs? Brutal honesty, weighty conversation, and even a few revelations ensue. Uncensored and no-holds-barred, this is what happens when the script is thrown out and the libations flow!
Guest Bio: MJ Banias is a writer and blogger who critically and philosophically examines the weird, the strange and the anomalous. He was a former field investigator with MUFON, has been featured on multiple podcasts and radio shows, and contributes to Mysterious Universe and Rogue Planet. His work has been included in FATE Magazine, and in a new book entitled UFOs: Reframing the Debate. His work can be found at: http://www.terraobscura.net
Additional music in this episode was provided by Rogue Diplomats. To learn more, visit: http://www.roguediplomats.com
Patreon: http://www.patreon.com/somewhereskies
Official Store: https://www.teepublic.com/user/sprague51
Website: http://www.somewhereintheskies.com
Order Ryan's Book here: https://www.amazon.com/Somewhere-Skies-Human-Approach-Phenomenon/dp/0967799589/ref=sr_1_1?ie=UTF8&amp;qid=1523859112&amp;sr=8-1&amp;keywords=somewhere+in+the+skies+a+human+approach+to+an+alien+phenomenon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</si>
  <si>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qjOS45cOFI0</t>
  </si>
  <si>
    <t>2018 04 09</t>
  </si>
  <si>
    <t>https://youtu.be/EHK7Rjbz4So</t>
  </si>
  <si>
    <t>Somewhere in the Skies  The Truth Is In The Numbers</t>
  </si>
  <si>
    <t>On episode 51 of SOMEWHERE IN THE SKIES, Ryan welcomes author, journalist, and UFO researcher, Cheryl Costa to the show. Along with Linda Costa, Cheryl recently published UFO Sightings Desk Reference: United States of America 2001-2015, which includes over 121,000 sightings. She lists the top UFO hot spots, according to the data, and sighting reports down to the county level. Anyone can use the book to find out how many sightings there have been in their area, and how it stacks up against other parts of the US.
In this interview, Cheryl talks about her discoveries while compiling the data. She also digs deep into where the UFO topic is heading in terms of mainstream coverage in the media. We also get a sneak peek at a play Cheryl's written about UFOs. 
Guest Bio: Cheryl Costa is a native and resident of upstate New York who saw her first UFO at age 12. A military veteran, she’s a retired information security professional from the aerospace Industry. She’s been a speaker at the International UFO Congress and at the MUFON Symposium. Cheryl writes the UFO column “New York Skies” for SyracuseNewTimes.com. Besides being a journalist, she’s also a published playwright and author. She holds a bachelor of arts degree from the State University of New York at Empire State College in entertainment writing. To read her articles, visit: http://www.syracusenewtimes.com. To find her other work, http://www.cherylcosta.com
Patreon: http://www.patreon.com/somewhereskies
Official Store (ON SALE RIGHT NOW!): https://www.teepublic.com/t-shirts?query=sprague51
Website: http://www.somewhereintheskies.com
Order Ryan's Book here: https://www.amazon.com/Somewhere-Skies-Human-Approach-Phenomenon/dp/0967799589/ref=sr_1_1?ie=UTF8&amp;qid=1523249285&amp;sr=8-1&amp;keywords=somewhere+in+the+skies+a+human+approach+to+an+alien+phenomenon
Twitter: @SomewhereSkies
Instagram: @SomewhereSkiesPod
Opening Theme Song, "Ephemeral Reign" by Per Kiilstofte
Closing song, "Wars Among Galaxies" by Caleb Hanks
SOMEWHERE IN THE SKIES is produced by Third Kind Productions, in association with eOne Entertainment</t>
  </si>
  <si>
    <t>EHK7Rjbz4So</t>
  </si>
  <si>
    <t>2018 04 04</t>
  </si>
  <si>
    <t>https://youtu.be/WHtRT3tcj-A</t>
  </si>
  <si>
    <t>Somewhere in the Skies  The X-Files  Season 11 Listener Reviews</t>
  </si>
  <si>
    <t>On a very special BONUS EPISODE of SOMEWHERE IN THE SKIES, listeners from all over the world call in to voice their thoughts and opinions on the very divisive season eleven of The X-Files. How was it overall? How did the finale stack up? Should the show have ever come back after it's original series finale? And just exactly where may it be heading in the always uncertain future for Mulder and Scully?
Thank you to everyone who contributed to this episode. It was an immense pleasure and honor to hear from all of you. Special thanks goes out to Tony Black of The X-Cast for his amazing X-Files community and their contributions to this discussion. To listen to in-depth analysis' of every episode, and to hear from some of the most popular actors, writers, and directors of X-Files, give the show a listen on all major podcast apps, and be sure to join the incredible Facebook Group.
Podcast: http://xfcast.libsyn.com/
Facebook Group: https://www.facebook.com/groups/xcastpodcast/
The Truth Is Out There!
Patreon: http://www.patreon.com/somewhereskies
Official Store: https://www.teepublic.com/t-shirts/sprague51
Website: http://www.somewhereintheskies.com
Order Ryan's here: https://www.amazon.com/Somewhere-Skies-Human-Approach-Phenomenon/dp/0967799589/ref=sr_1_1?ie=UTF8&amp;qid=1522861563&amp;sr=8-1&amp;keywords=somewhere+in+the+skies+a+human+approach+to+an+alien+phenomenon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</si>
  <si>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WHtRT3tcj-A</t>
  </si>
  <si>
    <t>2018 04 02</t>
  </si>
  <si>
    <t>https://youtu.be/m931ieJpguw</t>
  </si>
  <si>
    <t>Somewhere in the Skies  Stanton Friedman  The End of an Era</t>
  </si>
  <si>
    <t>On episode 50 of SOMEWHERE IN THE SKIES, Ryan speaks with esteemed nuclear physicist and UFO researcher, Stanton T. Friedman. With the recent announcement of his retirement from the field, Stanton brings listeners on a journey of over forty years of memories, experiences, and theories. He sets the record straight on what he's learned and where the phenomenon and studies are heading as a new generation of ufologists step up the plate.
Guest Bio: Nuclear Physicist-Lecturer Stanton T. Friedman received his BSc. and MSc. Degrees in physics from the University of Chicago in 1955 and 1956. He was employed for 14 years as a nuclear physicist by such companies as GE, GM, Westinghouse, TRW Systems, Aerojet General Nucleonics, and McDonnell Douglas working in such highly advanced, classified, eventually cancelled programs as nuclear aircraft, fission and fusion rockets, and various compact nuclear powerplants for space and terrestrial applications.
He became interested in UFOs in 1958, and since 1967 has lectured about them at more than 600 colleges and 100 professional groups in 50 U.S. states, 10 Canadian provinces and 18 other countries in addition to various nuclear consulting efforts. He has published more than 90 UFO papers and has appeared on hundreds of radio and TV programs including on Larry King in 2007 and twice in 2008, and many documentaries. He is the original civilian investigator of the Roswell Incident and co-authored Crash at Corona: The Definitive Study of the Roswell Incident. TOP SECRET/MAJIC, his controversial book about the Majestic 12 group, established in 1947 to deal with alien technology, was published in 1996 and went through 6 printings. An expanded new edition was published in 2005. Stan was presented with a Lifetime UFO Achievement Award in Leeds, England, in 2002, by UFO Magazine of the UK. He is co-author with Kathleen Marden (Betty Hill’s niece) of a book in 2007: Captured! The Betty and Barney Hill UFO Experience. The City of Fredericton, New Brunswick, declared August 27, 2007, Stanton Friedman Day. His book Flying Saucers and Science was published in June 2008 and is in its 3rd printing.
He has provided written testimony to Congressional Hearings, appeared twice at the UN, and been a pioneer in many aspects of ufology including Roswell, Majestic 12, The Betty Hill-Marjorie Fish star map work, analysis of the Delphos, Kansas, physical trace case, crashed saucers, flying saucer technology, and challenges to the S.E.T.I. (Silly Effort To Investigate) cultists. He has spoken at more MUFON Symposia than anyone else.
Patreon: http://www.patreon.com/somewhereskies
Official Store: https://www.teepublic.com/t-shirts?query=sprague51
Website: http://www.somewhereintheskies.com
Order Ryan's here: https://www.amazon.com/Somewhere-Skies-Human-Approach-Phenomenon/dp/0967799589/ref=sr_1_1?ie=UTF8&amp;qid=1522652589&amp;sr=8-1&amp;keywords=somewhere+in+the+skies+a+human+approach+to+an+alien+phenomenon
Twitter: @SomewhereSkies
Instagram: @SomewhereSkiesPod
Opening Theme Song, "Ephemeral Reign" by Per Kiilstofte
Closing song, "Home", provided by Cary Judd
SOMEWHERE IN THE SKIES is produced by Third Kind Productions, in association with eOne Entertainment</t>
  </si>
  <si>
    <t>m931ieJpguw</t>
  </si>
  <si>
    <t>2018 03 26</t>
  </si>
  <si>
    <t>https://youtu.be/cGvpsTWxK3k</t>
  </si>
  <si>
    <t>Somewhere in the Skies  Owls, UFOs, and a Deeper Reality</t>
  </si>
  <si>
    <t>On episode 49 of SOMEWHERE IN THE SKIES, Ryan speaks with author, Mike Clelland, about his recently released book, Stories From the Messengers: Owls, UFOs, and a Deeper Reality. This book is a companion to the groundbreaking ideas that began with Mike Clelland's earlier book, The Messengers. It is a further exploration of the connection, both symbolic and literal, between owls and UFOs. There is a strangeness to these accounts that defies any simple explanation. Each chapter tells a deeply personal story where these mysterious experiences are explored in depth. The ancient mythology of the owl is repeating itself within the modern UFO report. What plays out is a journey of transformation, with an owl at the heart of each story. And in this episode, Mike tells some of those incredible stories and where they may fit in the entire UFO mystery and beyond.
Guest Bio: Mike Clelland’s 2015 book, The Messengers, was met with high praise. In it, he explores the mysterious connection between owls, synchronicities and UFO abduction. It was his first-hand experiences with these elusive events that have been the foundation for his research. The book is also a personal memoir and a journey of self-discovery. His website, http://www.hiddenexperience.blogspot.com, explores these events and their connection to the alien contact phenomenon. It also features extended audio interviews with visionaries and experts examining the complexities of the overall UFO experience. Mike is also considered an expert in the skills of ultralight backpacking and is the author and illustrator of a series of instructional books on advanced outdoor techniques. After 25 years living in the Rockies, he now lives in the Adirondacks.
Patreon: http://www.patreon.com/somewhereskies
Official Store: https://www.teepublic.com/t-shirts/sprague51
Website: http://www.somewhereintheskies.com
Order Ryan's Book here: https://www.amazon.com/Somewhere-Skies-Human-Approach-Phenomenon/dp/0967799589/ref=sr_1_1?ie=UTF8&amp;qid=1522042616&amp;sr=8-1&amp;keywords=somewhere+in+the+skies+a+human+approach+to+an+alien+phenomenon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</si>
  <si>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cGvpsTWxK3k</t>
  </si>
  <si>
    <t>2018 03 20</t>
  </si>
  <si>
    <t>https://youtu.be/Qjq82IyWizs</t>
  </si>
  <si>
    <t>Q&amp;A   Round 3</t>
  </si>
  <si>
    <t>In this new installment, Ryan answers your questions via Facebook Live. UFOs, Musical Theatre, and Politics... OH MY!
To watch exclusive videos, consider becoming a patron today and help support the show. 
http://www.patreon.com/somewhereskies
All past podcast episodes can be found at http://www.somewhereintheskies.com</t>
  </si>
  <si>
    <t>Qjq82IyWizs</t>
  </si>
  <si>
    <t>2018 03 19</t>
  </si>
  <si>
    <t>https://youtu.be/hfq2e2iM9zU</t>
  </si>
  <si>
    <t>Somewhere in the Skies  1948</t>
  </si>
  <si>
    <t>On episode 48 of SOMEWHERE IN THE SKIES, Ryan brings us through the turbulent year of 1948, when three major UFO cases sparked the U.S. Air Force to officially investigate the influx of reports being compiled across the country.
What made these three cases so special? Why was this the tipping point to creating Project Sign and its follow-up investigations known as Grudge and Blue Book? And where do we stand now in terms of governmental involvement with UFOs?
This is 1948.
Patreon: http://www.patreon.com/somewhereskies
Official Store: https://www.teepublic.com/t-shirts/sprague51
Website: http://www.somewhereintheskies.com
Order Ryan's Book here: https://www.amazon.com/Somewhere-Skies-Human-Approach-Phenomenon/dp/0967799589/ref=sr_1_1?ie=UTF8&amp;qid=1521434684&amp;sr=8-1&amp;keywords=somewhere+in+the+skies+a+human+approach+to+an+alien+phenomenon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</si>
  <si>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hfq2e2iM9zU</t>
  </si>
  <si>
    <t>2018 03 12</t>
  </si>
  <si>
    <t>https://youtu.be/uViSorUMvqw</t>
  </si>
  <si>
    <t>Somewhere in the Skies  Fear and Loathing on the Trail of the Saucers</t>
  </si>
  <si>
    <t>Ryan speaks with Bryce Zabel, television/film producer and writer. They discuss his recently released alternate history novel, Once There Was a Way: What if the Beatles Stayed Together? We know The Beatles let it be, but what if they worked it out instead? It's a great new adventure full of twists and turns that never were, but might have been. Then, Zabel brings us down the fascinating trail he's traveled in the worlds of ufology and Hollywood and where they often intersect.
After his recent talk at the International UFO Congress, Zabel navigates the crazy maze of UFOs and where he stands on the way we perceive both the phenomena and the often divisive study of it. We then get a sneak peek at some of his UFO films and television projects in development, including exclusive news on a very well known actor who recently signed on to play a major role in one of the projects.
Guest Bio: A winner of the prestigious Writers Guild award for screenwriting, Bryce Zabel has created and produced five primetime television series, including Dark Skies and The Crow, and worked on a dozen TV writing staffs (Lois &amp; Clark, Taken). A produced feature (Atlantis, Mortal Kombat) and miniseries writer (Blackbeard, Pandemic), Bryce’s latest film, The Last Battle, will be shot by StudioCanal next year in Europe. He  was the first writer since Rod Serling elected to serve as Chairman/CEO of the Television Academy. He has taught screenwriting as an Adjunct Professor at the USC School of Cinematic Arts, reported on-air as a CNN correspondent, and won multiple awards for investigative reporting for PBS. His Breakpoint alternate history book series is the winner of the Sidewise Award. Currently, he is developing Unidentified, about the race to break the Roswell story, and Captured, about the Betty and Barney Hill abduction. His book, A.D. After Disclosure, with Richard Dolan, was the first book devoted exclusively to the Disclosure topic. His work can be found at www.brycezabel.com
Patreon: http://www.patreon.com/somewhereskies
Official Store: https://www.teepublic.com/t-shirts/sprague51
Website: http://www.somewhereintheskies.com
Order Ryan's Book here: https://www.amazon.com/Somewhere-Skies-Human-Approach-Phenomenon/dp/0967799589/ref=sr_1_1?ie=UTF8&amp;qid=1520830312&amp;sr=8-1&amp;keywords=somewhere+in+the+skies+a+human+approach+to+an+alien+phenomenon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</si>
  <si>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uViSorUMvqw</t>
  </si>
  <si>
    <t>2018 03 05</t>
  </si>
  <si>
    <t>https://youtu.be/NJzN3AFlTcw</t>
  </si>
  <si>
    <t>Somewhere in the Skies  Witness Accounts  Volume Two</t>
  </si>
  <si>
    <t>On episode 46 of SOMEWHERE IN THE SKIES, listeners recount their personal UFO sightings in this second installment of witness accounts. From strange lights in the sky to possible encounters with beings outside a window. From orbs begging to be seen to strange spherical objects surrounding a driver and his wife. This episode dives deep into just how bizarre, scary, beautiful, and life-altering a UFO encounter can truly be. 
Several individuals requested anonymity in this episode. Those who didn't use their real names. Thank you to all who sent in their accounts.
More episodes like this will be available in the future, but only with your help. If you'd like to recount your own personal sighting or encounter, use the contact tab at the website to discuss further.
Patreon: http://www.patreon.com/somewhereskies
Official Store: https://www.teepublic.com/t-shirts/sprague51
Website: http://www.somewhereintheskies.com
Order Ryan's Book here: https://www.amazon.com/Somewhere-Skies-Human-Approach-Phenomenon/dp/0967799589/ref=sr_1_1?ie=UTF8&amp;qid=1520232358&amp;sr=8-1&amp;keywords=somewhere+in+the+skies+a+human+approach+to+an+alien+phenomenon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</si>
  <si>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NJzN3AFlTcw</t>
  </si>
  <si>
    <t>2018 02 26</t>
  </si>
  <si>
    <t>https://youtu.be/EPWrbqyixbI</t>
  </si>
  <si>
    <t>Somewhere in the Skies  Love &amp; Saucers with Brad Abrahams</t>
  </si>
  <si>
    <t>#UFOs
On episode 45 of the SOMEWHERE IN THE SKIES podcast, Ryan speaks with Brad Abrahams, director of Love &amp; Saucers.
This is the story of David Huggins, a seventy-two-year-old who lost his virginity to an alien woman-among a hundred other E.T. encounters- and chronicled it all in surreal paintings, few of which have ever been seen. Until now.
Ryan and Brad discuss the film in depth, diving deep into the bizarre accounts of Huggins and what the people in his life think about it all. No matter your thoughts of alien abduction, the film examines one man's struggle with reality and the world around him, culminating in a very human story about an otherworldly lifetime of experiences. Check out the film at http://www.loveandsaucers.com
Guest Bio: Brad Abrahams is a director from Canada, currently residing in the U.S. His work has been seen on CNN, Fast Company, Wired, Vice, Huffington Post, Cosmopolitan, Gawker, LA Times, The Verge, Indiewire, and film festivals around the world. His first feature-length film, Love &amp; Saucers, has garnered multiple awards and recently received worldwide distribution.
Patreon: http://www.patreon.com/somewhereskies
Official Store: https://www.teepublic.com/t-shirts/sprague51
Website: http://www.somewhereintheskies.com
Order Ryan's Book at https://www.amazon.com/Somewhere-Skies-Human-Approach-Phenomenon/dp/0967799589/ref=sr_1_1?ie=UTF8&amp;qid=1519650006&amp;sr=8-1&amp;keywords=somewhere+in+the+skies+a+human+approach+to+an+alien+phenomenon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</si>
  <si>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EPWrbqyixbI</t>
  </si>
  <si>
    <t>2018 02 19</t>
  </si>
  <si>
    <t>https://youtu.be/wxXI09BpiXA</t>
  </si>
  <si>
    <t>Somewhere in the Skies  MUFON and the Mad Scientist</t>
  </si>
  <si>
    <t>On episode 44 of SOMEWHERE IN THE SKIES, Ryan is joined by the newly appointed director of Research for the Mutual UFO Network (MUFON), Chris Cogswell. Ryan has been pretty vocal about his thoughts on MUFON in the past, and with news of a new Director of Research, he opened the floor to listeners and beyond the put Chris to the test.
How did Chris get involved with MUFON? What are his credentials? And just exactly what are his plans to completely overhaul the way MUFON handles its research and investigations? His answers were extremely invigorating and refreshing to a MUFON skeptic. 
Ryan and Chris also discuss some very ambitious theories on UFOs and how these theories can be applied to the future of UFO research both in and out of MUFON. They then dive deep into Chris's own show, THE MAD SCIENTIST PODCAST. 
Guest Bio: Chris Cogswell is a PhD in Chemical Engineering, host of The Mad Scientist Podcast, and the newly appointed Director of Research for MUFON. His research focused on the use of nanomaterials for sustainability improvements to existing systems. He hopes to bring MUFONs methods and ideas into the 21st century, and be critical of the ideas and theories floating around UFOlogy today. You can follow his podcast at http://www.themadscientistpodcast.com.
Patreon: http://www.patreon.com/somewhereskies
Official Store: https://www.teepublic.com/t-shirts/sprague51
Website: http://www.somewhereintheskies.com
Order Ryan's Book here: https://www.amazon.com/Somewhere-Skies-Human-Approach-Phenomenon/dp/0967799589/ref=sr_1_1?ie=UTF8&amp;qid=1519021110&amp;sr=8-1&amp;keywords=somewhere+in+the+skies+a+human+approach+to+an+alien+phenomenon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</si>
  <si>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wxXI09BpiXA</t>
  </si>
  <si>
    <t>2018 02 12</t>
  </si>
  <si>
    <t>https://youtu.be/C-GR3HN8hHk</t>
  </si>
  <si>
    <t>The Extraordinary Life and Strange Death of James Forrestal - Part 2</t>
  </si>
  <si>
    <t>On episode 43 of SOMEWHERE IN THE SKIES, we continue our journey with Peter Robbins through the mysterious death of James Forrestal. This is PART 2 of the series.
On May 22nd, 1949, Forrestal fell to his death from the sixteenth-floor window of Bethesda Naval Hospital, where he was treated for “depression”. An official U.S. Navy Medical Review Board convened on his death, after examining all doctors and witnesses who were in the vicinity. They could not establish the reason for Forrestal's fall. The peculiar circumstances of Forrestal's death, and the U.S. government's withholding of the complete report of the review board until 2004 has led to much speculation and controversy.
What many are not aware of is that Forrestal has also been connected to the controversial MJ-12 group, an alleged secret committee of scientists, military leaders, and government officials, formed in 1947 by an executive order by then U.S. President, Harry Truman, to facilitate recovery and investigation of alien spacecraft. Before his departure as Secretary of Defense, Forrestal had a mental breakdown, which ultimately led to his untimely death. What did he know? What was he told? And what exactly happened to him in the hospital as he plunged downward into tragedy and questionable history?
Guest Bio: Peter Robbins is an investigative writer, author, and lecturer, best known for his books, columns, articles, radio commentaries, interviews and conference talks. He has appeared as a guest on and been a consultant to numerous television programs and documentaries. Peter was born in Queens, New York and studied art, design, and theater at the University of Bridgeport in Connecticut. He received his BFA (painting, film history) from New York City’s School of Visual Arts (SVA) where he also taught painting for a dozen years. In the mid-1980s, he became seriously involved in UFO research when his knowledge of classified data indicated to him the US government was not telling the public the truth about UFOs.
Patreon: http://www.patreon.com/somewhereskies
Official Store: https://www.teepublic.com/t-shirts/sprague51
Website: http://www.somewhereintheskies.com
Order Ryan's here: https://www.amazon.com/Somewhere-Skies-Human-Approach-Phenomenon/dp/0967799589/ref=sr_1_1?ie=UTF8&amp;qid=1518445701&amp;sr=8-1&amp;keywords=somewhere+in+the+skies+a+human+approach+to+an+alien+phenomenon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</si>
  <si>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C-GR3HN8hHk</t>
  </si>
  <si>
    <t>2018 02 09</t>
  </si>
  <si>
    <t>https://youtu.be/sXHX5wPysZ4</t>
  </si>
  <si>
    <t>BONUS EPISODE  A Ghouli Crossover with the Not Another X-Files Podcast Podcast</t>
  </si>
  <si>
    <t>This is another sneak peek of what you can expect by becoming a SOMEWHERE IN THE SKIES Patreon subscriber. Episodes like this are just a small taste of what you'll get to when you become a patron. To learn more and to become a patron, vist http://www.patreon.com/somewhereskies 
In this episode, Ryan sits down with Vanessa and Carolyn of the Not Another X-Files Podcast Podcast. They discuss the recent season eleven episode, GHOULI. 
When a pair of teenage girls attack each other, each believing the other to be a monster, Mulder and Scully find that their investigation could possibly lead back to their long-lost son, William.
This was a really fun navigation through the episode and the esoteric and enigmatic easter eggs throughout. Then, Ryan, Vanessa, and Carolyn completely geek out over Mulder and Scully's "will they, won't they?" relationship. This was a crossover of epic proportions. 
To learn more about the Not Another X-Files Podcast Podcast, visit: http://www.notanotherxfpod.libsyn.com
Patreon: http://www.patreon.com/somewhereskies
Official Store: https://www.teepublic.com/t-shirts/sprague51
Website: http://www.somewhereintheskies.com
Order Ryan's Book here: https://www.amazon.com/Somewhere-Skies-Human-Approach-Phenomenon/dp/0967799589/ref=sr_1_1?ie=UTF8&amp;qid=1518196052&amp;sr=8-1&amp;keywords=somewhere+in+the+skies+a+human+approach+to+an+alien+phenomenon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</si>
  <si>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sXHX5wPysZ4</t>
  </si>
  <si>
    <t>2018 02 06</t>
  </si>
  <si>
    <t>https://youtu.be/L9_eUi0ljUE</t>
  </si>
  <si>
    <t>Somewhere in the Skies LIVE Q&amp;A   Volume 2</t>
  </si>
  <si>
    <t>Join Ryan as he answers more listener questions. UFOs, X-Files, Skinwalker Ranch, and even calling out one of the biggest bullshitters in Ufology today. It's all here!
Help support the show at: http://www.patreon.com/somewhereskies
Learn more and listen to past episodes at: http://www.somewhereintheskies.com</t>
  </si>
  <si>
    <t>L9_eUi0ljUE</t>
  </si>
  <si>
    <t>2018 02 05</t>
  </si>
  <si>
    <t>https://youtu.be/j0iCXaOHd68</t>
  </si>
  <si>
    <t>Brian Huskey  X-Files, People of Earth, and the Lost Art of Forehead Sweat</t>
  </si>
  <si>
    <t>#XFiles #UFOs 
On episode 42 of SOMEWHERE IN THE SKIES, Ryan speaks with actor, Brian Huskey, about his recent appearance on the stand-out episode of The X-Files, "The Lost Art of Forehead Sweat", written and directed by beloved fan-favorite, Darin Morgan, best known for his meta comedic episodes of the hit series.
While exploring the idea of the Mandela Effect, in which groups of people remember an alternate history, Mulder and Scully discover how the X-Files may have originated. Huskey plays the role of "Reggie Something", a peculiar stranger who confronts Mulder and Scully, explaining that he may, in fact, be no stranger, but their third partner. Not only that, but Reggie may have been the originator of the X-Files, and may hold the key to finding the Truth to what is, and always has, been out there.
Huskey navigates us through his experiences on the episode, his thoughts on what the episode meant both on the surface and the bigger picture, and then he gives his personal thoughts on UFOs, alien abductions, and the great debate of facts v.s. proof in today's truth-malleable world. It was a funny, fascinating, and refreshing journey to find answers by one of today's most talented performers and newfound X-Files favorite!
Guest Bio: Brian Huskey was an original member of the Upright Citizens Brigade (UCB), having been featured early on in Late Night with Conan O'Brien and VH1's Best Week Ever.  He's also made many guest appearances on comedy programs including Community, Parks and Recreation, Happy Endings, Animal Practice, The Inbetweeners, Workaholics, Veep, and most recently, The X-Files. He appeared in films such as Superbad, Step Brothers, Semi-Pro, and Meet Dave. In 2014, Huskey co-wrote the film, A Better You, with UCB co-founder, Matt Walsh. Currently, he stars as Richard on the TBS alien abduction comedy, People of Earth. He most recently co-created and starred in the Adult Swim TV special, Mr. Neighbor's House. His can be found on Twitter @thebrianhuskey
Patreon: http://www.patreon.com/somewhereskies
Official Store: http://www.teepublic.com/t-shirts/sprague51
Website: http://www.somewhereintheskies.com
Order Ryan's Book here: https://www.amazon.com/Somewhere-Skies-Human-Approach-Phenomenon/dp/0967799589/ref=sr_1_1?ie=UTF8&amp;qid=1517841870&amp;sr=8-1&amp;keywords=somewhere+in+the+skies+a+human+approach+to+an+alien+phenomenon
Twitter: @SomewhereSkies
Instagram: @SomewhereSkiesPod
Opening Theme Song, "Ephemeral Reign" by Per Kiilstofte       
Closing Song, "Wars Among Galaxies" by Caleb Hanks
SOMEWHERE IN THE SKIES is produced by Third Kind Productions, in association with eOne Entertainment</t>
  </si>
  <si>
    <t>j0iCXaOHd68</t>
  </si>
  <si>
    <t>2018 01 30</t>
  </si>
  <si>
    <t>https://youtu.be/tVfMhg62qQA</t>
  </si>
  <si>
    <t>Somewhere in the Skies LIVE Q&amp;A</t>
  </si>
  <si>
    <t>In this first edition of Somewhere in the Skies Q&amp;A, Ryan answers listeners burning questions and gets personal. Tune in now and if you'd like your questions answered on the next edition, feel free to use the contact tab at the website: http://www.somewhereintheskies.com</t>
  </si>
  <si>
    <t>tVfMhg62qQA</t>
  </si>
  <si>
    <t>2018 01 29</t>
  </si>
  <si>
    <t>https://youtu.be/5xz34b-j-ns</t>
  </si>
  <si>
    <t>The Extraordinary Life and Strange Death of James Forrestal - Part 1</t>
  </si>
  <si>
    <t>On episode 41 of SOMEWHERE IN THE SKIES, Ryan is joined by author and researcher, Peter Robbins. Robbins is currently developing a lecture about the first Secretary of Defense, James Forrestal. This will be PART 1 of a two-part series. 
On May 22nd, 1949, Forrestal fell to his death from the sixteenth-floor window of Bethesda Naval Hospital, where he was treated for “depression”. An official U.S. Navy Medical Review Board convened on his death, after examining all doctors and witnesses who were in the vicinity. They could not establish the reason for Forrestal's fall. The peculiar circumstances of Forrestal's death, and the U.S. government's withholding of the complete report of the review board until 2004 has led to much speculation and controversy.
What many are not aware of is that Forrestal has also been connected to the controversial MJ-12 group, an alleged secret committee of scientists, military leaders, and government officials, formed in 1947 by an executive order by then U.S. President, Harry Truman, to facilitate recovery and investigation of alien spacecraft. Before his departure as Secretary of Defense, Forrestal had a mental breakdown, which ultimately led to his untimely death. What did he know? What was he told? And what exactly happened to him in the hospital as he plunged downward into tragedy and questionable history?
Guest Bio: Peter Robbins is an investigative writer, author, and lecturer, best known for his books, columns, articles, radio commentaries, interviews and conference talks. He has appeared as a guest on and been a consultant to numerous television programs and documentaries. Peter was born in Queens, New York and studied art, design, and theater at the University of Bridgeport in Connecticut. He received his BFA (painting, film history) from New York City’s School of Visual Arts (SVA) where he also taught painting for a dozen years. In the mid-1980s, he became seriously involved in UFO research when his knowledge of classified data indicated to him the US government was not telling the public the truth about UFOs.
Patreon: http://www.patreon.com/somewhereskies
Official Store: http://www.teepublic.com/t-shirts/sprague51
Website: http://www.somewhereintheskies.com
Order Ryan's Book here: https://www.amazon.com/Somewhere-Skies-Human-Approach-Phenomenon/dp/0967799589/ref=sr_1_1?ie=UTF8&amp;qid=1517237604&amp;sr=8-1&amp;keywords=somewhere+in+the+skies+a+human+approach+to+an+alien+phenomenon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</si>
  <si>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5xz34b-j-ns</t>
  </si>
  <si>
    <t>2018 01 22</t>
  </si>
  <si>
    <t>https://youtu.be/yxUQd1YzeBU</t>
  </si>
  <si>
    <t>Somewhere in the Skies  2018 International UFO Congress</t>
  </si>
  <si>
    <t>#UFOs
On episode 40 of SOMEWHERE IN THE SKIES, Ryan speaks with Alejandro Rojas, the Master of Ceremonies at the International UFO Congress.
The event holds the Guinness World Record for the largest UFO conference in the world. It features presentations by scientists, academics, authors, researchers, experts, and those who have experienced paranormal or anomalous phenomena from all over the world. It also provides a forum to discuss experiences and findings. The event has over twenty speakers, a film festival, and scores of vendors.
Alejandro gives us a sneak peek at each and every speaker and what they will be talking about. He then announces big news about a very special presentation that will take place over the weekend at the Congress. (Hint: Pentagon UFO Program...)
To learn more, and to get your tickets, visit: www.UFOcongress.com
Guest Bio: Alejandro Rojas is Director of Operations for Open Minds Production, the host for Open Minds UFO Radio, editor and contributing writer for OpenMinds.tv, and emcee for the International UFO Congress. He is also a blogger for the Huffington Post. For several years Alejandro was the official spokesperson for the Mutual UFO Network as the Director of Public Education. As a UFO/Paranormal researcher and journalist, Alejandro has spent many hours in the field investigating anomalous phenomena up close and personal. Alejandro has been interviewed by media organizations around the world, including appearances on Coast to Coast AM. He has been featured on the Travel Channel, Syfy, National Geographic, and E!. To learn more, visit: http://www.OpenMinds.tv
Patreon: http://www.patreon.com/somewhereskies
Official Store here: https://www.teepublic.com/t-shirts/sprague51
Website: http://www.somewhereintheskies.com
Order Ryan's Book here: https://www.amazon.com/Somewhere-Skies-Human-Approach-Phenomenon-ebook/dp/B01M3MRU4M/ref=sr_1_1?ie=UTF8&amp;qid=1516643424&amp;sr=8-1&amp;keywords=somewhere+in+the+skies+a+human+approach+to+an+alien+phenomenon
Twitter: @SomewhereSkies
Instagram: @SomewhereSkiesPod
Opening Theme Song, "Ephemeral Reign" by Per Kiilstofte
Closing Song, "Wars Among Galaxies" by Caleb Hanks
SOMEWHERE IN THE SKIES is produced by Third Kind Productions, in association with eOne Entertainment.</t>
  </si>
  <si>
    <t>yxUQd1YzeBU</t>
  </si>
  <si>
    <t>2018 01 15</t>
  </si>
  <si>
    <t>https://youtu.be/shvqZmymtaE</t>
  </si>
  <si>
    <t>Somewhere in the Skies  Dean Haglund  X-Files  Season 11, Lone Gunmen, and UFOs</t>
  </si>
  <si>
    <t>#UFOs
On episode 39 of SOMEWHERE IN THE SKIES, Ryan speaks with the one and only Langly of X-Files and Lone Gunmen; Dean Haglund. They talk about his recent season eleven appearance, his favorite moments from the entire series, and they then navigate their way through alien abduction, UFOs, and the impact of possible disclosure in today's world. Haglund then gives his thoughts on the future of The X-Files and what comes next for The Lone Gunmen!
Guest Bio: Dean Haglund is probably best known for his eleven seasons playing Langly, one of the computer geeks known as "The Lone Gunmen" from the hit FOX TV series The X-Files. He also starred in the The X-Files spin-off series The Lone Gunmen. His character is so popular that, he is a main attraction at X-Files and Sci-Fi conventions all over North America. A long-time comedy improviser, he got his start in the international award-winning Vancouver TheatreSports League. To learn more, visit: http://www.deanhaglund.com
Closing Song, "The X-Files Theme" provided by Mark Snow and P.M. Dawn
Patreon: http://www.patreon.com/somewhereskies
Official Store: http://www.teepublic.com/t-shirts/sprague51
Website: http://www.somewhereintheskies.com
Order Ryan's Book here: https://www.amazon.com/Somewhere-Skies-Human-Approach-Phenomenon-ebook/dp/B01M3MRU4M/ref=sr_1_1?ie=UTF8&amp;qid=1516071842&amp;sr=8-1&amp;keywords=somewhere+in+the+skies+a+human+approach+to+an+alien+phenomenon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</si>
  <si>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shvqZmymtaE</t>
  </si>
  <si>
    <t>2018 01 08</t>
  </si>
  <si>
    <t>https://youtu.be/6on7qP5imNQ</t>
  </si>
  <si>
    <t>Somewhere in the Skies  The Incredible Story of Bob Lazar</t>
  </si>
  <si>
    <t>#UFOs #BobLazar #Area51
On episode 38 of SOMEWHERE IN THE SKIES, Ryan gives a detailed overview of the Bob Lazar story. 
Bob Lazar claims to have worked on reverse engineering extraterrestrial technology at a site called S-4, near the Area 51 test facility, and that the UFOs use gravity wave propulsion. When he broke the story to KLAS news, all hell broke loose, and we now know of Area 51 primarily because of Bob Lazar. 
With audio documentation from Lazar himself, and featuring investigative news reporter, George Knapp, we hear all about how the story came to be. We also hear criticisms of the story from UFO researcher, Stanton Friedman. We wrap things up hearing about recent developments discovered by investigative filmmaker, Jeremy Corbell. This episode navigates the crazy maze that is Bob Lazar and his incredible story of flying saucers and the facility that may have possibly reverse-engineered them. 
Audio clips provided by George Knapp and KLAS News. Additional audio provided by Jeremy Corbell and Open Minds Production LLC.
Closing Song, "BobLazar" provided by Arthur Unknown.
Patreon: http://www.patreon.com/somewhereskies
Official Store: http://www.teepublic.com/t-shirts/sprague51
Website: http://www.somewhereintheskies.com
Order Ryan's here: https://www.amazon.com/Somewhere-Skies-Human-Approach-Phenomenon/dp/0967799589/ref=sr_1_1?ie=UTF8&amp;qid=1515425509&amp;sr=8-1&amp;keywords=somewhere+in+the+skies+a+human+approach+to+an+alien+phenomenon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</si>
  <si>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6on7qP5imNQ</t>
  </si>
  <si>
    <t>2018 01 01</t>
  </si>
  <si>
    <t>https://youtu.be/RN_NAsLswzw</t>
  </si>
  <si>
    <t>Somewhere in the Skies  Toward a Better Ufology</t>
  </si>
  <si>
    <t>#UFOs
On Episode 02 of SOMEWHERE IN THE SKIES, Ryan talks about the mysterious case of a young man that has supposedly gone missing in Brazil. Left behind in his bedroom is a conspiracy theorist's dream come true; cryptic messages, occult-like symbols, a series of self-published books completely in code and a large, hand-made statue of a 16th-century philosopher. This entire story is made all the more intriguing after learning the young man was obsessed with aliens, a hand-painted portrait left hanging on the wall showing him dressed as the late philosopher, and an alien being holding him on the shoulder. Is this story the mystery of the year? Or is it an intricate prank or performance piece set to fool the online community?_x000D_
_x000D_
 Next, we hear from Ryan's guest, noted author and radio personality, Micah Hanks. They speak about a fascinating UFO sighting that Hank's personally researched and investigated, and then they dig deep into the famous Cash/Landrum UFO case and the mysterious Frederick Valentich disappearance. They round out the conversation looking at the work of Allan Hendry, an investigator for the Center for UFO Studies (CUFOS) throughout the late 1970s, whose work alongside J. Allen Hynek resulted in his book, The UFO Handbook: A Guide to Investigating, Evaluating and Reporting UFO Sightings._x000D_
_x000D_
 Micah Hanks&amp;nbsp;is a writer, researcher, podcaster, lecturer and&amp;nbsp;radio personality whose work&amp;nbsp;addresses a variety of areas, including history, politics, scientific theories and unexplained phenomena. Open minded, but skeptical in his approach, his research has examined a broad variety of subjects over the years, incorporating an interest in scientific anomalies, cultural studies, psychology, sci-fi and pop culture, government secrecy, and the prospects of our technological future as a species as influenced by science. He is the author of&amp;nbsp;The Ghost Rockets, as well as his 2011 release&amp;nbsp;Magic, Mysticism and the Molecule: The Search for Sentient Intelligence from Other Worlds, and his in-depth podcasting instructional handbook, The Complete Guide to Maverick Podcasting.&amp;nbsp;In 2012, his book&amp;nbsp;The UFO Singularity&amp;nbsp;explored themes that incorporated futurism and technology–both speculatively, and at times skeptically–into an analysis of UFO phenomena. He also hosts the weekly radio show, The Gralien Report. In addition, he also has&amp;nbsp;a news and current events podcast, Middle Theory._x000D_
_x000D_
 To reach Micah, please email info@micahhanks.com_x000D_
_x000D_
 &amp;nbsp;- - -_x000D_
_x000D_
 Twitter: @SomewhereSkies_x000D_
_x000D_
 Website: www.somewhereintheskies.com</t>
  </si>
  <si>
    <t>RN_NAsLswzw</t>
  </si>
  <si>
    <t>https://youtu.be/qTMQM311mHs</t>
  </si>
  <si>
    <t>Somewhere in the Skies  Richard Dolan  Media Bias in UFO Coverage</t>
  </si>
  <si>
    <t>#UFOs 
On the premiere episode of SOMEWHERE IN THE SKIES, host, Ryan Sprague, introduces the listeners to the show and then speaks with historian and author, Richard Dolan, about the media and UFOs. They also discuss the possibility and forms of disclosure that may occur in a new American political era, and then they wrap things up by confronting the future of UFO studies._x000D_
_x000D_
 Richard Dolan is the author of two volumes of history, UFOs and the National Security State, both ground-breaking works which together provide the most factually complete and accessible narrative of the UFO subject available anywhere. He also co-authored a speculative book about the future, A.D. After Disclosure, the first-ever analysis not only of how UFO secrecy might end, but of the all-important question: what happens next Richard’s latest work, UFOs for the 21st Century Mind, provides a fresh treatment of the entire subject. In it, he discusses the important sightings, the encounters, the politics, the cover-up, ancient aliens, the bizarre science, disclosure, and offers advice on being both critical and open-minded in today’s world. Like his previous three books, it asks fresh questions and offers new insights to further our understanding of the UFO mystery._x000D_
_x000D_
 Richard hosts a weekly radio show, The Richard Dolan Show on KGRA Radio, is a frequent guest on Coast-to-Coast AM. He is currently featured on several television series and documentaries, including Ancient Aliens, Hangar One: The UFO Files,&amp;nbsp;Close Encounters, and UFOs: The Lost Evidence._x000D_
_x000D_
 Prior to his interest in UFOs, Richard completed his graduate work at the University of Rochester, where he studied U.S. Cold War strategy, European history, and international diplomacy. Before that, he had studied at Alfred University and Oxford University, and had been a finalist for a Rhodes scholarship. In addition to his research, Richard’s company, Richard Dolan Press, actively publishes innovative books by authors from around the world. His website is www.richarddolanpress.com_x000D_
_x000D_
 Official Show Twitter: @SomewhereSkies_x000D_
_x000D_
 Website: www.somewhereintheskies.com</t>
  </si>
  <si>
    <t>qTMQM311mHs</t>
  </si>
  <si>
    <t>https://youtu.be/FCb71BGnKAU</t>
  </si>
  <si>
    <t>Somewhere in the Skies  Phenomena</t>
  </si>
  <si>
    <t>On episode four SOMEWHERE IN THE SKIES, Ryan speaks with Annie Jacobsen, author of  Phenomena: The Secret History of the U.S. Government's Investigations Into Extrasensory Perception and Psychokinesis. Annie goes into great detail on how the U.S. obtained extremely bizarre nazi documents after WWII that had to do with studying psychic phenomena. These studies would then be manipulated and reformed to be researched by the U.S. Government under the direction of the C.I.A. This culminated into several decades of working with psychics and remote viewers who would spy on the Soviets during the Cold War. Annie brings us up to date on many of these covert projects and how they have evolved into a whole new cyber and mind war in today's military industrial complex. And yes... we touch on ufology. So don't fret!_x000D_
_x000D_
 Guest Bio: Annie&amp;nbsp;Jacobsen&amp;nbsp;is a journalist, bestselling author, and 2016 Pulitzer Prize finalist. Her books,  Area 51,  Operation Paperclip, and  The Pentagon's Brain were&amp;nbsp;New York Times&amp;nbsp;bestsellers and have been collectively published in many languages.&amp;nbsp;OPERATION PAPERCLIP was chosen as one of the best non-fiction books of 2014 by&amp;nbsp;The Boston Globe, Apple iBooks, and Publishers Weekly. THE PENTAGON’S BRAIN was a 2016 Pulitzer Prize Finalist in history and was chosen as one of the best books of the year by&amp;nbsp;The Washington Post,&amp;nbsp;The Boston Globe, and Amazon.&amp;nbsp;Each of her books is in television development (Valhalla/AMC, Plan B/RatPac, Warner Brothers/J.J. Abrams/Bad Robot, Spielberg’s Amblin/Blumhouse). For more information, visit: www.anniejacobsen.com_x000D_
_x000D_
 If you have a story to share, or guest and topic suggestions, please email: Sprague@somewhereintheskies.com_x000D_
_x000D_
 Follow on Twitter: @SomewhereSkies_x000D_
_x000D_
 Join our active Facebook Page: HERE_x000D_
_x000D_
 Order Ryan's Book:  HERE_x000D_
_x000D_
 Intro Voiceover by Jamie Lamchick. Visit her at: www.jaimelamchick.com</t>
  </si>
  <si>
    <t>FCb71BGnKAU</t>
  </si>
  <si>
    <t>https://youtu.be/gjA5i-7cT_w</t>
  </si>
  <si>
    <t>Somewhere in the Skies  Mind Wars, Time Prompts, and UFOs</t>
  </si>
  <si>
    <t>On episode 37 of SOMEWHERE IN THE SKIES, Ryan speaks with author, Marie D. Jones. They discuss her extensive resume in writing about UFOs, the paranormal, metaphysics, and new science. They also dive deep into her research into mind control, time prompts, the déjà vu enigma, and much more.
A perfect guest to ring in the new year and ask new questions in and out of the UFO arena. Happy 2018 and thank you for all your continued support!
Guest Bio: Marie D. Jones is a best-selling author of non-fiction and fiction, and a screenwriter/producer with her own company, Where’s Lucy? Productions. She has appeared on television and on radio all over the world, and has hundreds of credits writing for magazines, guest blogs, reviews, short stories, online articles and gift books. She has lectured widely on the paranormal, unknown anomalies, cutting-edge science, metaphysics and human consciousness. To learn more, visit: http://www.MarieDJones.com
Patreon: http://www.patreon.com/somewhereskies
Website: http://www.somewhereintheskies.com
Order Ryan's Book on Amazon Here: https://www.amazon.com/Somewhere-Skies-Human-Approach-Phenomenon/dp/0967799589/ref=sr_1_1?ie=UTF8&amp;qid=1514838204&amp;sr=8-1&amp;keywords=somewhere+in+the+skies+a+human+approach+to+an+alien+phenomenon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</si>
  <si>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gjA5i-7cT_w</t>
  </si>
  <si>
    <t>https://youtu.be/Cd5LRPS7tJA</t>
  </si>
  <si>
    <t>Happy New Year!</t>
  </si>
  <si>
    <t>Wishing all my Patreon subscribers and my regular listeners a very Happy New Year! Here is to a 2018 full of new discoveries and revelations!
http://www.somewhereintheskies.com</t>
  </si>
  <si>
    <t>Cd5LRPS7tJA</t>
  </si>
  <si>
    <t>2017 12 21</t>
  </si>
  <si>
    <t>https://youtu.be/hn9RpLijMsE</t>
  </si>
  <si>
    <t>BONUS EPISODE  Movie Review Edition  The Last Jedi</t>
  </si>
  <si>
    <t>On episode 03 of the SOMEWHERE IN THE SKIES Bonus Movie Review Edition, Ryan sits down once again with Nick Westemeyer and Chris Moss, hosts of the 2 Dumb Dads Podcast. This time, they are reviewing the latest installment in the Disney/Lucasfilm franchise, STAR WARS: THE LAST JEDI._x000D_
_x000D_
 As an obsessive die-hard Star Wars fan, Ryan tackles this polarizing film with Nick and Chris as they discuss the shift in tone of the Star Wars universe, who lived... who died... and just exactly who the last Jedi truly is... or isn't!_x000D_
_x000D_
 May the Force Be With You!&amp;nbsp;_x000D_
_x000D_
 Follow the 2 Dumb Dads Podcast on Twitter @2_Dumb_Dads_x000D_
_x000D_
 You can also follow the show on Facebook at:&amp;nbsp;www.facebook.com/2dumbdads_x000D_
_x000D_
 Patreon:&amp;nbsp;www.patreon.com/somewhereskies  Official Store:&amp;nbsp;CLICK HERE Website:&amp;nbsp;www.somewhereintheskies.com  Order Ryan's Book by&amp;nbsp;CLICKING HERE Twitter: @SomewhereSkies Instagram: @SomewhereSkiesPod Opening Theme Song,&amp;nbsp;"Ephemeral Reign"&amp;nbsp;by&amp;nbsp;Per Kiilstofte SOMEWHERE IN THE SKIES&amp;nbsp;is produced by Third Kind Productions, in association with&amp;nbsp;eOne Entertainment.</t>
  </si>
  <si>
    <t>hn9RpLijMsE</t>
  </si>
  <si>
    <t>2017 12 19</t>
  </si>
  <si>
    <t>https://youtu.be/9qhWHIez_RI</t>
  </si>
  <si>
    <t>Somewhere in the Skies  UFO Roundtable  The Year In Review</t>
  </si>
  <si>
    <t>On episode 36 of SOMEWHERE IN THE SKIES, Ryan is joined by colleagues: Jason McClellan, MJ Banias, and Mike Damante to discuss the year in review. 
The boys begin with the late October UFO incident over Oregon where both commercial planes and fighter jets observed and scrambled an unknown aircraft. They then discuss the Oumuamua Asteroid story, the Kepler discovery of eight new alien planets, and then things get really recent as they go deep into the bombshell story of a secret Pentagon UFO program in connection with Tom DeLonge's To the Stars Academy. 
The episode ends with the boy's discussing who they want to hear from more in 2018 and who they want to shut the hell up as well! It is a jam-packed episode and a perfect way to ring in the New Year.
Guest Bios: 
Jason McClellan is a UFO journalist and the producer/co-host of the web series Spacing Out! He is also the web content manager and staff writer for OpenMinds.tv, and a co-organizer and technical producer of the International UFO Congress. As a founding member of Open Minds, Jason served as a writer and editor for the now defunct Open Minds magazine. He has appeared on Syfy, NatGeo, and, most recently, he co-starred on H2’s Hangar 1: The UFO Files. He is the author of Only Weirdos See UFOs: An Introduction to the Public's Misperception of Unidentified Aerial Phenomena and Extraterrestrial Life. His work can be found at: http://www.RoguePlanet.tv
Guest Bio: MJ Banias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 Planet. His work is also featured in a new book entitled UFOs: Reframing the Debate. He is also the creator of the blog, TERRA OBSCURA. This blog is aimed at critically exploring the culture, the people, and the ideas that shape what society considers inexplicable. Using aspects of philosophy, critical theory, and cultural studies, TO questions the common ideologies that form and inform our knowledge concerning bizarre incidents, anomalous paranormal events, UFOs, synchronicities, and other events people consider "strange." To learn more, visit: http://www.terraobscura.net
Mike Damante is the author of the book, Punk Rock and UFOs: Cryptozoology Meets Anarchy. He is also an established journalist, having worked for the Houston Chronicle as a copy editor, writer, reporter and web producer. He currently produces their "MIKED" music blog and has interviewed bands and musicians like Bad Religion, Blink-182, Taking Back Sunday, Tom DeLonge, Tegan and Sara, Aerosmith, B.o.B and countless others. He currently teaches Journalism and English in Houston, TX. All his work can be found at his website: http://www.punkrockandufos.com
Patreon: http://www.patreon.com/somewhereskies
Official Store: https://www.teepublic.com/t-shirts/sprague51
Website: http://www.somewhereintheskies.com
Order Ryan's Book Here: https://www.amazon.com/Somewhere-Skies-Human-Approach-Phenomenon/dp/0967799589/ref=sr_1_1?ie=UTF8&amp;qid=1513751277&amp;sr=8-1&amp;keywords=somewhere+in+the+skies+a+human+approach+to+an+alien+phenomenon
Twitter: @SomewhereSkies
Instagram: @SomewhereSkiesPod
Opening Theme Song, "Ephemeral Reign" by Per Kiilstofte
SOMEWHERE IN THE SKIES is produced by Third Kind Productions, in association with eOne Entertainment.</t>
  </si>
  <si>
    <t>9qhWHIez_RI</t>
  </si>
  <si>
    <t>2017 12 11</t>
  </si>
  <si>
    <t>https://youtu.be/RFuPMGZB6w8</t>
  </si>
  <si>
    <t>Somewhere in the Skies  Saucer Country</t>
  </si>
  <si>
    <t>On episode 35 of SOMEWHERE IN THE SKIES, Ryan speaks with Paul Cornell, creator and writer of the acclaimed comic book series, SAUCER COUNTRY._x000D_
_x000D_
 Cornell walks us through the careful research he conducted in relation to the alien abduction phenomenon and the overall UFO mythology that inspired  SAUCER COUNTRY, chronicling his extensive creative process and pure fascination with ufology. Cornell gives his honest opinions on UFO history, the sociological and cultural impact of the subject, and even gives us the inside scoop on the recently&amp;nbsp;released follow-up series,  SAUCER STATE.&amp;nbsp;_x000D_
_x000D_
 Guest Bio: Paul Cornell is a writer of science fiction and fantasy in prose, comics and TV, one of only two people to be Hugo Award-nominated for all three media. He’s written&amp;nbsp;Doctor Who&amp;nbsp;for the BBC,&amp;nbsp;Action Comics&amp;nbsp;for DC, and&amp;nbsp;Wolverine&amp;nbsp;for Marvel. He’s won the BSFA Award for his short fiction, an Eagle Award for his comics, and shares in a Writer’s Guild Award for his television. His latest urban fantasy novel is&amp;nbsp;Who Killed Sherlock Holmes?&amp;nbsp;from Tor. He lives in Gloucestershire with his wife and son._x000D_
_x000D_
 Patreon: www.patreon.com/somewhereskies_x000D_
_x000D_
 Official Store: CLICK HERE_x000D_
_x000D_
 Website: www.somewhereintheskies.com_x000D_
_x000D_
 Order Ryan's Book by  CLICKING HERE_x000D_
_x000D_
 Twitter: @SomewhereSkies_x000D_
_x000D_
 Instagram: @SomewhereSkiesPod_x000D_
_x000D_
 Opening Theme Song,&amp;nbsp;"Ephemeral Reign"&amp;nbsp;by&amp;nbsp;Per Kiilstofte_x000D_
_x000D_
 SOMEWHERE IN THE SKIES&amp;nbsp;is produced by Third Kind Productions, in association with eOne Entertainment.</t>
  </si>
  <si>
    <t>RFuPMGZB6w8</t>
  </si>
  <si>
    <t>2017 12 06</t>
  </si>
  <si>
    <t>https://youtu.be/uuXX_mLTbDU</t>
  </si>
  <si>
    <t>BONUS EPISODE - Movie Review Edition  Justice League</t>
  </si>
  <si>
    <t>On this BONUS EPISODE of SOMEWHERE IN THE SKIES, Ryan is joined by Nicholas Westemyer and Chris Moss, hosts of the Two Dumb Dads Podcast. The trio review the recently released Warner superhero film, JUSTICE LEAGUE._x000D_
_x000D_
    Fueled by his restored faith in humanity and inspired by Superman's selfless act, Bruce Wayne enlists newfound ally Diana Prince to face an even greater threat. Together, Batman and Wonder Woman work quickly to recruit a team to stand against this newly awakened enemy. Despite the formation of an unprecedented league of heroes -- Batman, Wonder Woman, Aquaman, Cyborg and the Flash -- it may be too late to save the planet from an assault of catastrophic proportions. &amp;nbsp; What did the guys think of this latest installment in DC cinematic universe? Tune in now to find out! &amp;nbsp; Patreon: www.patreon.com/somewhereskies  Website: www.somewhereintheskies.com_x000D_
_x000D_
 Order Ryan's Book by  CLICKING HERE_x000D_
_x000D_
 Twitter: @SomewhereSkies_x000D_
_x000D_
 Instagram: @SomewhereSkiesPod_x000D_
_x000D_
 Opening Theme Song,&amp;nbsp;"Ephemeral Reign"&amp;nbsp;by&amp;nbsp;Per Kiilstofte_x000D_
_x000D_
 SOMEWHERE IN THE SKIES&amp;nbsp;is produced by Third Kind Productions, in association with&amp;nbsp;Antica Productions</t>
  </si>
  <si>
    <t>uuXX_mLTbDU</t>
  </si>
  <si>
    <t>2017 12 04</t>
  </si>
  <si>
    <t>https://youtu.be/59NTUi7kLUg</t>
  </si>
  <si>
    <t>Somewhere in the Skies  Witness Accounts  Volume One</t>
  </si>
  <si>
    <t>On episode 34 of SOMEWHERE IN THE SKIES, listeners take the front seat, recalling their personal UFO sightings. It's a collection of some of the most vivid and mysterious personal UFO accounts that Ryan has come across, strengthening the fact that the witnesses of UFO events remain&amp;nbsp;the most important piece of this deeply enigmatic puzzle.&amp;nbsp;_x000D_
_x000D_
 Special thanks to Vance, Kieran, Scott, and Bryon for sharing their stories._x000D_
_x000D_
 Closing music this week provided by HereWeGo. Song title: "Stardust" by Kosmoz. YouTube version of the song can be heard by CLICKING HERE_x000D_
_x000D_
 Patreon: www.patreon.com/somewhereskies_x000D_
_x000D_
 Website: www.somewhereintheskies.com_x000D_
_x000D_
 Order Ryan's Book by  CLICKING HERE_x000D_
_x000D_
 Twitter: @SomewhereSkies_x000D_
_x000D_
 Instagram: @SomewhereSkiesPod_x000D_
_x000D_
 Opening Theme Song,&amp;nbsp;"Ephemeral Reign"&amp;nbsp;by&amp;nbsp;Per Kiilstofte_x000D_
_x000D_
 SOMEWHERE IN THE SKIES&amp;nbsp;is produced by Third Kind Productions, in association with&amp;nbsp;Antica Productions_x000D_
_x000D_
 &amp;nbsp;</t>
  </si>
  <si>
    <t>59NTUi7kLUg</t>
  </si>
  <si>
    <t>2017 11 26</t>
  </si>
  <si>
    <t>https://youtu.be/pwD6Yo2Qsjg</t>
  </si>
  <si>
    <t>Somewhere in the Skies  Childhood UFO Encounters</t>
  </si>
  <si>
    <t>On episode 33 of SOMEWHERE IN THE SKIES, Ryan tackles a topic he never has before; childhood UFO sightings. And joining him is UFO researcher and blogger, Michael Huntington. They start with the 1917 Fatima encounter and work all the way up to the 1994 Ruwa, Zimbabwe school sighting. 
What is it about children that invite some of the most interesting and bizarre UFO sightings into our mythology? And what does it tell us about how age plays a large factor when dealing with possible visitors from parts unknown? These questions and more will be covered in this week's conversation.
Guest Bio: Michael Huntington is a paranormal travel writer and UFO Researcher living in Cape Girardeau, Missouri. Each year, Michael travels - with his wife and two young boys - to dozens of strange and interesting locations throughout America: haunted abodes, cryptid sighting spots, and famous UFO encounter sites. The Huntingtons document their STRANGE TRAVELS on all social media, on the Strange Travels Blog, and in the soon-to-be-released "Strange Travels" book series. Michael has researched the UFO Mystery for over 40 years and frequently writes on issues related to Reform of Ufology and improving rational methodology. He has been interviewed on television and numerous radio programs discussing a variety of paranormal topics, his family's unusual travels, and the enigmatic UFO subject.
Patreon: http://www.patreon.com/somewhereskies
Website: http://www.somewhereintheskies.com
Order Ryan's Book here: https://www.amazon.com/Somewhere-Skies-Human-Approach-Phenomenon/dp/0967799589/ref=sr_1_1?ie=UTF8&amp;qid=1511458747&amp;sr=8-1&amp;keywords=somewhere+in+the+skies+a+human+approach+to+an+alien+phenomenon
Twitter: @SomewhereSkies
Instagram: @SomewhereSkiesPod
Opening Theme Song, "Ephemeral Reign" by Per Kiilstofte
SOMEWHERE IN THE SKIES is produced by Third Kind Productions, in association with Antica Productions</t>
  </si>
  <si>
    <t>pwD6Yo2Qsjg</t>
  </si>
  <si>
    <t>2017 11 19</t>
  </si>
  <si>
    <t>https://youtu.be/Jfm3lNl_ezA</t>
  </si>
  <si>
    <t>Somewhere in the Skies  Men in Black</t>
  </si>
  <si>
    <t>On episode 32 of SOMEWHERE IN THE SKIES, Ryan speaks with Rob Kristoffersen, researcher, and host of the upcoming Our Strange Skies podcast. The two discuss the elusive history of the Men in Black phenomenon.
Who are these dark-suited, strange men who seem to appear directly following a UFO event? Why do they silence witnesses? And just exactly why are they so damn weird!? Ryan and Rob cover some of the most mysterious and bizarre accounts of MIBs and how they have evolved throughout the years. 
This episode was sponsored by Rob Kristofferson. His contributions to the show landed him a guest spot on this week's episode. To learn how you can become a guest or co-host of SOMEWHERE IN THE SKIES, visit the official Patreon Campaign at http://www.patreon.com/somewhereskies.
Guest Bio: Rob Kristoffersen is the host of the Our Strange Skies podcast, and has been an amateur UFO researcher/paranormal investigator for nearly 10 years. He has been a lifelong resident of the Adirondacks and has had an interest in the paranormal from a very early age. When he's not investigating incidents of high strangeness, he can be found indulging in his love for professional wrestling, music, and good writing.
Website: http://www.somewhereintheskies.com
Order Ryan's Book here: https://www.amazon.com/Somewhere-Skies-Human-Approach-Phenomenon/dp/0967799589/ref=sr_1_1?ie=UTF8&amp;qid=1511063864&amp;sr=8-1&amp;keywords=somewhere+in+the+skies+a+human+approach+to+an+alien+phenomenon
Twitter: @SomewhereSkies
Instagram: @SomewhereSkiesPod
Opening Theme Song, "Ephemeral Reign" by Per Kiilstofte
SOMEWHERE IN THE SKIES is produced by Third Kind Productions, in association with Antica Productions</t>
  </si>
  <si>
    <t>Jfm3lNl_ezA</t>
  </si>
  <si>
    <t>2017 11 12</t>
  </si>
  <si>
    <t>https://youtu.be/xCpODaJahFU</t>
  </si>
  <si>
    <t>Somewhere in the Skies  Silver Screen Saucers</t>
  </si>
  <si>
    <t>On episode 31 of SOMEWHERE IN THE SKIES, Ryan speaks with Robbie Graham, author of Silver Screen Saucers: Sorting Fact From Fantasy in Hollywood's UFO Movies. 
More so than any other medium, cinema has shaped our expectations of potential alien life and visitation. But what messages does Hollywood project to us about our possible otherworldly neighbors? From where do UFO movies draw their inspiration, and what other factors—cultural and conspiratorial—might influence their production and content? 
Robbie brings us through his examination of the DNA that builds our perceptions of the UFO mystery. One strand of this DNA weaves real events, stories, and people from the historical record of UFOlogy, while the other spins and twists with the film and TV products they have inspired. It is a marriage of reality and mythology that perpetuates and manipulates everything we know, or at least think we know about UFOs.
Guest Bio: Robbie Graham has lectured around the world on the UFO subject and has been interviewed for the BBC, Coast to Coast AM, Canal+ TV, Channel 4, and Vanity Fair, among many others. His articles have appeared in numerous publications, including The Guardian, New Statesman, Filmfax, and Fortean Times. He holds first class degrees in Film, Television and Radio Studies and Cinema Studies from Staffordshire University and the University of Bristol respectively. He is the author of Silver Screen Saucers: Sorting Fact from Fantasy in Hollywood’s UFO Movies (White Crow Books, 2015) and the editor of UFOs: Reframing the Debate(White Crow Books, 2017). His work can all be found at: http://www.robbiegraham.uk
Patreon Campaign: http://www.patreon.com/somewhereskies
Website: http://www.somewhereintheskies.com
Order Ryan's Book here: https://www.amazon.com/Somewhere-Skies-Human-Approach-Phenomenon/dp/0967799589/ref=sr_1_1?ie=UTF8&amp;qid=1510463597&amp;sr=8-1&amp;keywords=somewhere+in+the+skies+a+human+approach+to+an+alien+phenomenon
Twitter: @SomewhereSkies
Instagram: @SomewhereSkiesPod
Opening Theme Song, "Ephemeral Reign" by Per Kiilstofte
SOMEWHERE IN THE SKIES is produced by Third Kind Productions, in association with Antica Productions</t>
  </si>
  <si>
    <t>xCpODaJahFU</t>
  </si>
  <si>
    <t>2017 11 05</t>
  </si>
  <si>
    <t>https://youtu.be/wwjfh73Byu8</t>
  </si>
  <si>
    <t>Somewhere in the Skies  The Andreasson Abduction</t>
  </si>
  <si>
    <t>On episode 30 of SOMEWHERE IN THE SKIES, Ryan returns to UFOs with a detailed overview of the 1967 Betty Andreasson UFO abduction case. 
One calm night, Betty was finishing dinner with her family when a group of non-human creatures entered her home, paralyzed her family into a state of suspended animation, and proceeded to abduct her and perform examinations on her aboard their craft. 
This case is highly controversial and hotly debated. We'll hear from listeners on just what they think of the entire affair. We will then hear from Peter Robbins, UFO researcher and former assistant of the late abduction researcher, Budd Hopkins. What does Robbins make of this bizarre case? Could it all be an elaborate hoax? Or was Betty Andreasson taken aboard a craft in what she believed to be a half alien/half religious experience of cosmic proportions?
Guest Bio: Peter Robbins is an investigative writer, author, and lecturer, best known for his books, columns, articles, radio commentaries, interviews and conference talks. He has appeared as a guest on and been a consultant to numerous television programs and documentaries. Peter was born in Queens New York and studied art, design, and theater at the University of Bridgeport in Connecticut. He received his BFA (painting, film history) from New York City’s School of Visual Arts (SVA) where he also taught painting for a dozen years. In the mid-1980s, he became seriously involved in UFO research when his knowledge of classified data indicated to him the US government was not telling the public the truth about UFOs.
Feature Image Design by: MeganCassidyArt
Patreon Campaign: http://www.patreon.com/somewhereskies
Website: http://www.somewhereintheskies.com
Order Ryan's Book here: https://www.amazon.com/Somewhere-Skies-Human-Approach-Phenomenon/dp/0967799589/ref=sr_1_1?ie=UTF8&amp;qid=1509858850&amp;sr=8-1&amp;keywords=somewhere+in+the+skies+a+human+approach+to+an+alien+phenomenon
Twitter: @SomewhereSkies
Instagram: @SomewhereSkiesPod
Opening Theme Song, "Ephemeral Reign" by Per Kiilstofte Episode
Edited by Jane Palomera Moore
SOMEWHERE IN THE SKIES is produced by Third Kind Productions, in association with Antica Productions</t>
  </si>
  <si>
    <t>wwjfh73Byu8</t>
  </si>
  <si>
    <t>2017 11 02</t>
  </si>
  <si>
    <t>https://youtu.be/igbTEQHMZy8</t>
  </si>
  <si>
    <t>Coming Up This Sunday! (Want a FREE sticker )</t>
  </si>
  <si>
    <t>Learn about this upcoming Sunday's episode, and how you can get a FREE sticker! 
Patreon: http://www.patreon.com/somewhereskies
Website: http://www.somewhereintheskies.com</t>
  </si>
  <si>
    <t>igbTEQHMZy8</t>
  </si>
  <si>
    <t>2017 10 29</t>
  </si>
  <si>
    <t>https://youtu.be/185L1WD6YEk</t>
  </si>
  <si>
    <t>Somewhere in the Skies  Black Eyed Kid Phenomenon</t>
  </si>
  <si>
    <t>On episode 29 of SOMEWHERE IN THE SKIES, Ryan speaks with Brian Bethel, arguably the first ever witness to come across the Black-Eyed Kids (BEKs) phenomenon. In 1996, Bethel was parked in a desolate parking lot when two young boys began to knock on his window, begging and pleading for a ride home. What happened next would completely terrify Bethel and change the rest of his life.
Since this first account of these mysterious black-eyed children, thousands of stories have permeated through both word-of-mouth and online lore, sparking a phenomenon that has grown in both mystery and debate. Bethel recounts that harrowing night, how his story ultimately was leaked and went viral at the advent of the internet, and just exactly what he believes may lay behind the dark, soulless eyes of the black-eyed kids. 
To hear bonus content with Bethel, including a disturbing ghost encounter and a separate case where a couple actually let black-eyed children into their home, consider becoming a Patreon subscriber today. To learn more, and to help SOMEWHERE IN THE SKIES continue and grow, visit: http://www.patreon.com/somewhereskies
Guest Bio: A mild-mannered reporter by day, by night Brian Bethel is a mild-mannered reporter (usually) home from work. He likes a variety of things, from computers to video games, from comic books to role-playing games, to reading to board gaming. He likes games a lot, come to think of it. He also enjoys writing, and he hopes someday to become not “the next” anybody but someone entirely himself.
Feature Image by Sam Shearon. Visit him at: http://mistersamshearon.bigcartel.com/
Patreon Campaign: http://www.patreon.com/somewhereskies
Website: http://www.somewhereintheskies.com
Order Ryan's Book here: https://www.amazon.com/Somewhere-Skies-Human-Approach-Phenomenon/dp/0967799589/ref=sr_1_1?ie=UTF8&amp;qid=1509207929&amp;sr=8-1&amp;keywords=somewhere+in+the+skies+a+human+approach+to+an+alien+phenomenon
Twitter: @SomewhereSkies
Instagram: @SomewhereSkiesPod
Opening Theme Song, "Ephemeral Reign" by Per Kiilstofte
Episode Edited by Jane Palomera Moore
SOMEWHERE IN THE SKIES is produced by Third Kind Productions, in association with Antica Productions</t>
  </si>
  <si>
    <t>185L1WD6YEk</t>
  </si>
  <si>
    <t>2017 10 22</t>
  </si>
  <si>
    <t>https://youtu.be/ExWdN4HkBn8</t>
  </si>
  <si>
    <t>Somewhere in the Skies  Into the Fray</t>
  </si>
  <si>
    <t>On episode 28 of SOMEWHERE IN THE SKIES, we first hear from a listener, Steve, about his creepy encounter with a shadowy figure in his West Hollywood apartment, corroborated by another witness. It is a perfect story to bring us closer to Halloween.
Then, Ryan sits down with researcher and host of INTO THE FRAY RADIO, Shannon LeGro. Shannon first recounts the singular experience she had as a child that set her on the path to investigating the strange and unknown.
Having recently surpassed the 100th episode, Shannon looks back on some of her most interesting interviews she's conducted which include a terrifying encounter with a bigfoot creature, the strange story of a dark entity that was followed up with a visit by possible Men in Black, and a lifelong string of events with the Fae. 
Shannon then recalls her stay and subsequent investigation at Fox Hollow Farm, the location of the grisly murders of Herb Baumeister. With many claims of ghostly activity having been reported there, Shannon decided to spend the night by herself at the infamous farm.
Guest Bio: Shannon has been examining the paranormal since she was a teen, having had her own personal experience which started her on this path. And for the past several years, a focus on the phenomena that is Sasquatch. She strives to bring a fresh perspective and an open mind to the most intriguing mysteries of our little-known universe. To learn more, visit http://www.intothefrayradio.com
SOMEWHERE IN THE SKIES is brought to you by HelloFresh. To receive 50% off your first order, visit http://www.HelloFresh.ca and use the promo code: SOMEWHERE50 
To become a SOMEWHERE IN THE SKIES patron, visit http://www.patreon.com/SomewhereSkies
Website: http://www.somewhereintheskies.com
Email: Sprague51@hotmail.com
Twitter: @SomewhereSkies
Order Ryan's Book at: https://www.amazon.com/Somewhere-Skies-Human-Approach-Phenomenon/dp/0967799589/ref=sr_1_1?ie=UTF8&amp;qid=1508261171&amp;sr=8-1&amp;keywords=somewhere+in+the+skies+a+human+approach+to+an+alien+phenomenon
Opening Theme Song, "Ephemeral Reign" by Per Kiilstofte
Episode Edited by Jane Palomera Moore
SOMEWHERE IN THE SKIES is produced by Third Kind Productions, in association with Antica Productions</t>
  </si>
  <si>
    <t>ExWdN4HkBn8</t>
  </si>
  <si>
    <t>2017 10 15</t>
  </si>
  <si>
    <t>https://youtu.be/yR7Wp0QJbgo</t>
  </si>
  <si>
    <t>Somewhere in the Skies  Aaron Mahnke  The Story Behind Lore</t>
  </si>
  <si>
    <t>#Lore
On episode 27 of SOMEWHERE IN THE SKIES, Ryan first discusses the recent announcement made by Tom DeLonge regarding his new endeavor, the To the Stars Academy of Arts and Science. The academy has mobilized a team of the most experienced, connected and passionately curious minds from the US intelligence community, including the CIA and Department of Defense that have been operating under the shadows of top-secrecy for decades.   The team members all share a common thread of frustration and determination to disrupt the status quo, wanting to use their expertise and credibility to bring transformative science and engineering out of the shadows and collaborate with global citizens to apply that knowledge in a way that benefits humanity. To learn more, visit: http://dpo.tothestarsacademy.com
Then Ryan speaks with Aaron Mahnke, creator, and host of the critically acclaimed LORE Podcast. With the recent release of the Amazon television adaptation, Mahnke and Ryan discuss the power of storytelling and that the mysteries of humankind can often be much scarier than anything we could conjure up in our minds.
Guest Bio: Aaron is the writer, host, and producer of Lore, as well as the author of a number of supernatural thrillers. Aaron has a deep love of the mysterious and frightening that began with Unsolved Mysteries and The X-Files - a love that continues to this day. Basically, he's a nerd for anything unexplainable or supernatural. He lives with his family in the historic Boston area, in the very heart of Lovecraft Country and the epicenter of the Salem witch trials. To learn more, visit: http://www.lorepodcast.com
This episode is brought to you by HelloFresh. To receive 50% off your first box, visit http://www.HelloFresh.ca and use the promo code: SOMEWHERE50
Patreon Campaign: http://www.patreon.com/somewhereskies 
Website: http://www.somewhereintheskies.com
Email: Sprague51@hotmail.com
Twitter: @SomewhereSkies
Order Ryan's Book by visiting: https://www.amazon.com/Somewhere-Skies-Human-Approach-Phenomenon/dp/0967799589/ref=sr_1_1?ie=UTF8&amp;qid=1508033624&amp;sr=8-1&amp;keywords=somewhere+in+the+skies+a+human+approach+to+an+alien+phenomenon
Produced by THIRD KIND PRODUCTIONS, in association with ANTICA PRODUCTIONS.</t>
  </si>
  <si>
    <t>yR7Wp0QJbgo</t>
  </si>
  <si>
    <t>2017 10 08</t>
  </si>
  <si>
    <t>https://youtu.be/IKmsxdLk1qU</t>
  </si>
  <si>
    <t>Somewhere in the Skies  The Science and Philosophy of the Paranormal</t>
  </si>
  <si>
    <t>On episode 26 of SOMEWHERE IN THE SKIES, we hear our first listener ghost story. Katie shares with us a terrifying night she experienced in a dark rec center in Florida. It was a perfect paranormal primer as we count down the days until Halloween.
Ryan then sits down to speak with author and paranormal investigator, Karl Pfeiffer. They discuss Karl's time on the Syfy channel where he won the very first season of Ghost Hunters Academy. We hear about the filming process and how influential his time on the show truly was in helping him become a better investigator. We then talk about his five years of both working at and investigating the famous Stanley Hotel, best known for being the location of The Shining. Karl and Ryan then go deep, discussing the science v.s. the spiritual debate that often fuels the paranormal fire. We then get a sneak peek at what Karl is working on now with the dynamic paranormal duo, Greg and Dana Newkirk! 
Guest Bio: Karl Pfeiffer is a writer, photographer, and paranormal investigator. He won the first season of Syfy's Ghost Hunters Academy and appeared on Ghost Hunters International. He worked for five years as the Resident Paranormal Investigator at the famous Stanley Hotel in Estes Park, Colorado, where he conducted more than 250 investigations and created a webseries featuring his Spirit Investigations Team called Spirits of the Stanley. He lectures across America about approaches to the science and philosophy of the paranormal.
Karl is the author of the novel, Hallowtide, and the short story collection Into a Sky Below, Forever. He was a staff writer at publications including the TAPS Paramagazine and the Paranormal Pop Culture Blog. He's also a portrait and conceptual photographer based out of Northern Colorado. For more info, visit: http://www.karlpfeiffer.com
Closing music, "Bones", was provided and composed by Ichabod Todd 
Audio Clip provided by http://www.TheDarkZone.tv and Karl Pfeiffer.
Patreon Campaign: http://www.patreon.com/somewhereskies
Website: http://www.somewhereintheskies.com
Email: Sprague51@hotmail.com
Twitter: @SomewhereSkies
Order Ryan's Book at: https://www.amazon.com/Somewhere-Skies-Human-Approach-Phenomenon/dp/0967799589/ref=sr_1_1?ie=UTF8&amp;qid=1506699744&amp;sr=8-1&amp;keywords=somewhere+in+the+skies+a+human+approach+to+an+alien+phenomenon
Produced by THIRD KIND PRODUCTIONS, in association with ANTICA PRODUCTIONS. To learn more, visit http://www.anticaproductions.com</t>
  </si>
  <si>
    <t>IKmsxdLk1qU</t>
  </si>
  <si>
    <t>2017 10 02</t>
  </si>
  <si>
    <t>https://youtu.be/Us7SKpU4ncQ</t>
  </si>
  <si>
    <t>Somewhere in the Skies  Invasion on Chestnut Ridge</t>
  </si>
  <si>
    <t>On episode 25 of SOMEWHERE IN THE SKIES, Ryan first wishes listeners a Happy Halloween season, explaining that this month's episodes will focus on the more spooky and creepy aspects of the unknown. And he wants to hear from you! Share your personal ghost or monster stories with Ryan by contacting him at the contact tab at www.somewhereintheskies.com. It may just be featured on an upcoming episode leading up to Halloween.
Ryan then speaks with Seth Breedlove, documentary filmmaker and creator of Small Town Monsters, an independent film series that explores lost and bizarre history around the United States. Focusing on small town folklore, the team tells stories through the words and experiences of those who were most affected by them - residents and witnesses. Seth brings us on the fascinating journey of researching and filming his latest installment, Invasion on Chesnut Ridge, which tells the true story of one of the more bizarre places in America, and the unusual activity that has taken place there for decades. Delving into one of the most intriguing and unusual areas this side of the Bermuda Triangle, the film will tell the tale of the Kecksburg UFO crash, the Uniontown Bigfoot/UFO sightings, encounters with a large, prehistoric bird in Keystone State Park and much more.
Guest Bio: Seth Breedlove has written, edited, produced and directed shorts and features about a variety of topics but is best known for his production company and the films they’ve produced under the Small Town Monsters banner. These films include Minerva Monster, Beast of Whitehall, Beast of Boggy Creek, The Mothman of Point Pleasant, Invasion on Chesnut Ridge, and the upcoming films, The Flatwoods Monster: A Legacy of Fear and On the Trail of Champ. For more info, visit http://www.smalltownmonsters.com 
This episode is brought to you by HelloFresh. To learn more and to receive 50% of your first box, visit http://www.HelloFresh.ca and use the promo code: SOMEWHERE50
To become a SOMEWHERE IN THE SKIES patron, visit http://www.patreon.com/SomewhereSkies
Website: http://www.somewhereintheskies.com
Email: Sprague51@hotmail.com
Twitter: @SomewhereSkies
Order Ryan's at: https://www.amazon.com/Somewhere-Skies-Human-Approach-Phenomenon/dp/0967799589/ref=sr_1_1?ie=UTF8&amp;qid=1506294301&amp;sr=8-1&amp;keywords=somewhere+in+the+skies+a+human+approach+to+an+alien+phenomenon
Opening Theme Song, "Ephemeral Reign" by Per Kiilstofte
Episode Edited by Jane Palomera Moore
SOMEWHERE IN THE SKIES is produced by THIRD KIND PRODUCTIONS, in association with ANTICA PRODUCTIONS</t>
  </si>
  <si>
    <t>Us7SKpU4ncQ</t>
  </si>
  <si>
    <t>2017 09 26</t>
  </si>
  <si>
    <t>https://youtu.be/654D6ICpyoM</t>
  </si>
  <si>
    <t>East in Red</t>
  </si>
  <si>
    <t>Based on the terrifying, real-life case of Jack the Ripper, Ryan Sprague's EAST IN RED is set in 1998 in the East Village of New York City. Aaron, a prominent Manhattan hairstylist, has a date with destiny. When he meets Marie one Autumn night, he feels a connection he's never felt before. But a series of grisly murders around the neighborhood propel Aaron and Marie into a tense face-off and a world of dark and grisly consequences. 
East In Red combines midnight-dark comedy with edge-of-your-seat suspense and terror in a way not often seen on stage. 
Directed by Dark House Theater's Artistic Director, Brian Murray Williams, and starring Melody Bates, Perri Yaniv, Patrick K. Walsh, and Amelia Fei, EAST IN RED is a thriller you won't forget. Just in time for Halloween! 
October 5th, 6th, and 7th, at 8pm.
UNDER St. Marks
94 St. Marks Place
New York City
To order tickets, visit: https://tickets.vendini.com/ticket-software.html?t=tix&amp;e=88ef256b30d0f49fc7e3d9e437e04004&amp;vqitq=456d8211-2deb-497b-ba0a-2dc0372f2419&amp;vqitp=6d399ed9-9897-4040-a9b8-2891bd93b673&amp;vqitts=1506183823&amp;vqitc=vendini&amp;vqite=itl&amp;vqitrt=Safetynet&amp;vqith=6387008279793a35dd1d9148002c39c9</t>
  </si>
  <si>
    <t>654D6ICpyoM</t>
  </si>
  <si>
    <t>2017 09 25</t>
  </si>
  <si>
    <t>https://youtu.be/JKqSM8iWV6M</t>
  </si>
  <si>
    <t>Somewhere in the Skies  Dark Files and the Montauk Project</t>
  </si>
  <si>
    <t>On episode 24 of SOMEWHERE IN THE SKIES, Ryan speaks with Chris Garetano about his lifelong search for answers to the Montauk Project, said to have been carried out at Camp Hero on Long Island, NY.
The government claims that this site is a shuttered military base that once protected Americans, but for decades endless rumors maintain that the United States government engaged in a pattern of covert behavior that saw it experiment on its own citizens in such programs as the Tuskegee Experiments and MK Ultra. Could Montauk’s Camp Hero–with its rumors of mind control experiments, acid tests, child abductions, possible alien contact, and time travel have any truth behind it? 
Chris is a filmmaker who released a documentary in 2015 titled, THE MONTAUK CHRONICLES, which covered these very rumors and accusations by those who claimed to have been there. Some admitted having participated in the experiments while some even claimed to have been those experimented on. The film was then expanded on in a recent History Channel special called THE DARK FILES. With a thorough investigation by Steve Volk, Barry Eisler, and Chris himself, they unravel the mystery one witness at a time and find stunning evidence that the Montauk Project may be shockingly all too real. Chris gives us the inside scoop on both the documentary and the television special and reveals some of the incredible evidence they uncovered in their dark and mysterious investigation.
Guest Bio: Christopher Paul Garetano is the owner and president of White Phosphorus Pictures LLC. In 2005 He released his first documentary titled, Horror Business; an experimental study regarding the struggles of independent horror movie making. In 2006 he set out to make Montauk Chronicles, focusing on the alleged secret experiments that are said to have been conducted between 1971 and 1983. The final version of Montauk Chronicles was completed in the winter of 2014 and it premiered at the Philip K. Dick Film Festival, in New York City (in January of 2015) where it won the “Best Documentary Prize.” Christopher is an executive producer, director of re-creations and the co-host of the new History Channel show, The Dark Files. In addition to several motion picture projects, he is currently developing a new science fiction thriller with another Network, for 2018. To learn more and to order THE MONTAUK CHRONICLES, visit http://www.mtkchronicles.com
Intro and Outro Music provided by Chris Garetano from the ORIGINAL MONTAUK CHRONICLES SOUNDTRACK, composed by Krystal Cordero
Audio Clips provided by Chris Garetano and The History Channel
Patreon Campaign: http://www.patreon.com/somewhereskies
Website: http://www.somewhereintheskies.com
Email: Sprague51@hotmail.com
Twitter: @SomewhereSkies
Order Ryan's Book at: https://www.amazon.com/Somewhere-Skies-Human-Approach-Phenomenon/dp/0967799589/ref=sr_1_1?ie=UTF8&amp;qid=1506232845&amp;sr=8-1&amp;keywords=somewhere+in+the+skies+a+human+approach+to+an+alien+phenomenon
SOMEWHERE IN THE SKIES is brought to you by HelloFresh. To receive 50% off your first order, visit http://www.HelloFresh.ca and use the promo code, SOMEWHERE50
Produced by THIRD KIND PRODUCTIONS, in association with ANTICA PRODUCTIONS. To learn more, visit http://www.anticaproductions.com</t>
  </si>
  <si>
    <t>JKqSM8iWV6M</t>
  </si>
  <si>
    <t>2017 09 18</t>
  </si>
  <si>
    <t>https://youtu.be/Mh1194f7OVc</t>
  </si>
  <si>
    <t>Somewhere in the Skies  The Guilty Pleasure Podcast  The Truth Is Out There</t>
  </si>
  <si>
    <t>On episode 23 of SOMEWHERE IN THE SKIES, Ryan sits down at The Nerdist School in Los Angeles to talk with Amanda Salvatore and Jackie Rae Aubel of The Guilty Pleasure Podcast. Each week, the ladies bring on guests to discuss their guiltiest of pleasures, and they grill Ryan on his most guilty obsession; The X-Files.
In one of the longest-running science fiction series in network TV history, FBI special agents investigate unexplained, mind-bending cases known as "X-Files." Though the government is convinced that the outlandish reports are false, conspiracy theorist Fox Mulder (David Duchovny) and realist Dana Scully (Gillian Anderson), for most of the series, stop at nothing to prove that "the truth is out there."
Amanda, Jackie, and Ryan navigate their way through the insanely complex alien conspiracy throughout the series, the steamy sexual tension between Mulder and Scully, and where the show is heading when it returns for an eleventh season in early 2018. The truth is in this episode, and you have been given top secret access to listen now. TRUST NO ONE! 
Guest Bios:
Jackie Rae Aubel is a writer, comedian, and producer based in Los Angeles. She has studied improv and sketch comedy at the Upright Citizen's Brigade (NY), the People's Improv Theatre (NY) and the Nerdist School (LA). For the past 5 years, she's written, produced and directed both live and scripted comedy. She's currently a writer and actor on the Nerdist School house sketch team, 'The Vanities'. She is also co-host and producer of the 'Guilty Pleasure Show' on Project Alpha and the 'Guilty Pleasure Podcast' on the Nerdist School Network.
Amanda Salvatore recently moved from her beloved New York to the ever sunny LA. She's loving her time here, but not so surprisingly misses Dollar Slice (specifically 99 Cent Express Pizza on 43rd and 8th). She used to sing and "dance" in musicals for many years but decided that writing jokes was a way more sensible life choice. She has studied improv and/or sketch writing with UCB, IO West, The Magnet, and The Nerdist School. She is a part of the improv group, The Vanities.
This episode is brought to you by HelloFresh. To learn more and to receive 50% of your first box, visit http://www.HelloFresh.ca and use the promo code: SOMEWHERE50
To become a SOMEWHERE IN THE SKIES patron, visit http://www.patreon.com/SomewhereSkies
Website: http://www.somewhereintheskies.com
Email: Sprague51@hotmail.com
Twitter: @SomewhereSkies
Order Ryan's Book at: https://www.amazon.com/Somewhere-Skies-Human-Approach-Phenomenon/dp/0967799589/ref=sr_1_1?ie=UTF8&amp;qid=1505242851&amp;sr=8-1&amp;keywords=somewhere+in+the+skies+a+human+approach+to+an+alien+phenomenon
Opening Theme Song, "Ephemeral Reign" by Per Kiilstofte
Episode Edited by Jane Palomera Moore
SOMEWHERE IN THE SKIES is produced by THIRD KIND PRODUCTIONS, in association with Antica Productions</t>
  </si>
  <si>
    <t>Mh1194f7OVc</t>
  </si>
  <si>
    <t>https://youtu.be/WK0BC9wtvfA</t>
  </si>
  <si>
    <t>BONUS EPISODE  Patreon Subscriber Sneak Peek!</t>
  </si>
  <si>
    <t>In this BONUS EPISODE, you get a sneak peek of what is being offered to the SOMEWHERE IN THE SKIES patreon subscribers. By becoming a patron today, you'll receive many different rewards for different levels of contributions.
Rewards include bonus audio docs (like this one), bonus episodes, interviews, video investigations, early edition releases, merchandise, all the way up to one-on-one Skype conversations, picking my guests and topics, and even being my guest or co-host for an episode!
To learn more and to become a patron, visit: http://www.patreon.com/somewhereskies
I hope you enjoy this mini audio doc where I recount the terrifying and deadly UFO encounter of Carlos de Santos in 1975. Remember... keep your feet on the ground but NEVER stop searching somewhere in the skies!
Special content in this episode provided by Ruben Uriarte. To learn more about his work, visit: http://www.roswellbooks.com
Website: http://www.somewhereintheskies.com
Email: Sprague51@hotmail.com
Order Ryan's book at: https://www.amazon.com/Somewhere-Skie...
Become a patreon subscriber at: http://www.patreon.com/somewhereskies</t>
  </si>
  <si>
    <t>WK0BC9wtvfA</t>
  </si>
  <si>
    <t>2017 09 11</t>
  </si>
  <si>
    <t>https://youtu.be/ZBikbTuq6N0</t>
  </si>
  <si>
    <t>Somewhere in the Skies  The Messengers</t>
  </si>
  <si>
    <t>On episode 22 of SOMEWHERE IN THE SKIES, Ryan pulls another fascinating interview out of the INTO THE FRAY archives. This time, he speaks with author and researcher, Mike Clelland, about his book, The Messengers: Owls, Synchronicity and the UFO Abductee.
Without question, this is a classic by one of the most exciting new authors in the UFO field today. After reading it, your view of reality will never be the same. The owl has held a place of reverence and mystique throughout history. And as strange as this might seem, owls are also showing up in conjunction with the UFO experience.
Mike Clelland has collected a wealth of first-hand accounts in which owls manifest in the highly charged moments that surround alien contact. There is a strangeness to these accounts that defy simple explanations. This book explores implications that go far beyond what more conservative researchers would dare consider. But the owl connection encompasses more than the UFO experience. It also includes profound synchronicities, ancient archetypes, dreams, shamanistic experiences, personal transformation, and death. From the mythic legends of our ancient past to the first-hand accounts of the UFO abductee, owls are playing some vital role. This is also a deeply personal story. It is an odyssey of self-discovery as the author grapples with his own owl and UFO encounters. What plays out is a story of transformation with the owl at the heart of this journey.
Guest Bio: Mike Clelland is an avid outdoorsman, illustrator and UFO researcher. He has written extensively on the subject of alien abductions, synchronicities and owls. It was his first-hand experiences with these elusive events that have been the foundation for this research. His website explores these events and their connections to the alien contact phenomenon. This site also features extended audio interviews with visionaries and experts examining the complexities of the overall UFO experience.  Beyond that, Mike is considered an expert in the skills of ultralight backpacking, and has authored or illustrated a series of instructional books focused on advanced outdoor techniques. He spent nearly 25 years living in the Rockies, and now lives in the Adirondacks. Visit his website at: http://www.hiddenexperience.blogspot.com
This episode is brought to you by HelloFresh. To learn more and to receive 50% of your first box, visit http://www.HelloFresh.ca and use the promo code: SOMEWHERE50
To become a SOMEWHERE IN THE SKIES patron, visit http://www.patreon.com/SomewhereSkies
Website: http://www.somewhereintheskies.com
Email: Sprague51@hotmail.com
Twitter: @SomewhereSkies
Order Ryan's Book at: https://www.amazon.com/Somewhere-Skies-Human-Approach-Phenomenon/dp/0967799589/ref=sr_1_1?ie=UTF8&amp;qid=1505145631&amp;sr=8-1&amp;keywords=somewhere+in+the+skies+a+human+approach+to+an+alien+phenomenon
Opening Theme Song, "Ephemeral Reign" by Per Kiilstofte
Episode Edited by Jane Palomera Moore
SOMEWHERE IN THE SKIES is produced by THIRD KIND PRODUCTIONS, in association with Antica Productions</t>
  </si>
  <si>
    <t>ZBikbTuq6N0</t>
  </si>
  <si>
    <t>2017 09 10</t>
  </si>
  <si>
    <t>https://youtu.be/F0QJh60g-yA</t>
  </si>
  <si>
    <t>BONUS EPISODE   Reviewing  IT  with Andrew Sanford</t>
  </si>
  <si>
    <t>On a special BONUS episode of SOMEWHERE IN THE SKIES, Ryan and Andrew sit down after both attending opening night releases of the highly anticipated 2017 remake of 'IT'.
'IT' tells the story of seven children in Derry, Maine, who are terrorized by the eponymous being, only to face their own personal demons in the process. Adapted from the 1986 Stephen King novel, the 2017 film was directed by Andy Muschietti and written by Chase Palmer, Cary Fukunaga, and Gary Dauberman. It starred Bill Skarsgard, Jaeden Lieberher, Sophia Lillis, and Finn Wolfhard
With opening box office numbers skyrocketing through the roof, the film garnered a lot of positive reviews and buzz. But did it truly live up to the hype? This is a SPOILER HEAVY and very opinionated dissection of the film by two die-hard Stephen King fans and horror movie buffs in general. So grab your popcorn, hold on to your paper boats, and tune in to hear our thoughts on The Loser's Club. And maybe... just maybe... you'll float too!
Guest Bio: Andrew Sanford is a writer/performer in New York City. As a writer he has written a full-length graphic novel, Gwendolyn, that was published in 2014 and he has twice been a featured writer in the 2014 and 2016 ABC New Talent Showcases. As a performer, he has produced and starred in a host of online content and is currently hosting a weekly podcast called Half White Son of a Black Man. His work can be found at http://www.halfwhitesonofablackman.com.
Website: http://www.somewhereintheskies.com
Email: Sprague51@hotmail.com
Twitter: @SomewhereSkies
Order Ryan's Book at https://www.amazon.com/Somewhere-Skies-Human-Approach-Phenomenon/dp/0967799589/ref=sr_1_1?ie=UTF8&amp;qid=1505062321&amp;sr=8-1&amp;keywords=somewhere+in+the+skies+a+human+approach+to+an+alien+phenomenon
Opening Theme Song, "Ephemeral Reign" by Per Kiilstofte
Episode Edited by Jane Palomera Moore
SOMEWHERE IN THE SKIES is produced by THIRD KIND PRODUCTIONS, in association with Antica Productions</t>
  </si>
  <si>
    <t>F0QJh60g-yA</t>
  </si>
  <si>
    <t>2017 09 03</t>
  </si>
  <si>
    <t>https://youtu.be/RgZLAonFrLs</t>
  </si>
  <si>
    <t>Somewhere in the Skies  Beers, Ghosts, and UFOs</t>
  </si>
  <si>
    <t>On episode 21 of SOMEWHERE IN THE SKIES, Ryan leaves his home of New York City for a cross-country move to Los Angeles, reflecting on his decade-long residence in the city that never sleeps. He then introduces listeners to his new Patreon Campaign!
He is then joined by Jason McClellan for an "in studio" conversation about UFOs, the paranormal, and belief systems v.s. hard science. It was a fascinating discussion as the two cracked open a few Harpoon UFO Beers in Jason's Times Square hotel room in Manhattan. They also talk about their awkward run ins with both Gillian Anderson and David Duchovny!
To become a patron and help support the show, please visit: http://www.patreon.com/SomewhereSkies
Guest Bio: Jason McClellan is a UFO journalist and the producer/co-host of the web series Spacing Out! He is also the web content manager and staff writer for OpenMinds.tv, and a co-organizer and technical producer of the International UFO Congress. As a founding member of Open Minds, Jason served as a writer and editor for the now defunct Open Minds magazine. He has appeared on Syfy, NatGeo, and, most recently, he co-starred on H2’s Hangar 1: The UFO Files. He is the author of Only Weirdos See UFOs: An Introduction to the Public's Misperception of Unidentified Aerial Phenomena and Extraterrestrial Life
His work can be found at http://www.RoguePlanet.tv
- - -
This episode is brought to you by HelloFresh. To learn more and to receive 50% of your first box, Use the promo code: SOMEWHERE50 at www.HelloFresh.ca
Website: http://www.somewhereintheskies.com
Email: Sprague51@hotmail.com
Twitter: @SomewhereSkies
Order Ryan's Book here: https://www.amazon.com/Somewhere-Skies-Human-Approach-Phenomenon/dp/0967799589/ref=sr_1_1?ie=UTF8&amp;qid=1504249138&amp;sr=8-1&amp;keywords=somewhere+in+the+skies+a+human+approach+to+an+alien+phenomenon
Opening Theme Song, "Ephemeral Reign" by Per Kiilstofte
Episode Edited by Jane Palomera Moore
SOMEWHERE IN THE SKIES is produced by THIRD KIND PRODUCTIONS, in association with Antica Productions</t>
  </si>
  <si>
    <t>RgZLAonFrLs</t>
  </si>
  <si>
    <t>2017 08 28</t>
  </si>
  <si>
    <t>https://youtu.be/QJNWCV2HMLI</t>
  </si>
  <si>
    <t>Somewhere in the Skies  Spooked in Nova Scotia</t>
  </si>
  <si>
    <t>On episode 20 of SOMEWHERE IN THE SKIES, we take a slight detour from our normal ufological path to bring you a very special roundtable discussion that occurred during the East Coast Paranormal Conference in Liverpool, Nova Scotia on August 11th-13th. Keynote speakers at this conference included Micah Hanks, Greg Bishop, Paul Kimball, and Ryan Sprague.
In this roundtable discussion, the four speakers debrief on the weekend's events, what they each personally presented in their lectures, and their strange experiences while taking part in a paranormal investigation at the historically haunted Queens County Museum. 
The four also speak about the many connections that can be made between UFO studies and other paranormal, supernatural, and esoteric topics. It was a weekend for the ages, and an experience all four won't soon forget. Special thanks go out to our gracious host, Paul Kimball, and to the conference organizer, Linda Refuse and the Crossed Over Paranormal Society for having us. 
Guest Bios:
Micah Hanks: Micah Hanks is a writer, podcaster, and researcher whose interests cover a variety of subjects. His areas of focus include history, science, philosophy, current events, cultural studies, technology, unexplained phenomena, and ways the future of humankind may be influenced by science and innovation in the coming decades. He also the host of the hit podcasts, The Grailen Report and Middle Theory. Learn more at http://www.gralienreport.com.
Greg Bishop: In 1991, Greg Bishop co-founded a magazine called The Excluded Middle, which was a journal of UFOs, the paranormal, conspiracy, psychedelia and new science. His first book, Wake Up Down There! anthologized many of the articles and features.  Greg’s second book was Project Beta, which documented a government campaign of disinfo perpetrated against an unsuspecting researcher. His show Radio Misterioso, now in its 17th year, features interviews with fringe-topic researchers and occasionally, weird music. He also flies paragliders and is a licensed private pilot, as well as an aerial drone photographer. Learn more at http://www.radiomisterioso.com.
Paul Kimball: An award-winning filmmaker, Paul has written, directed, and produced a wide variety of programming for television, including the television series Ghost Cases, and the documentaries Best Evidence: Top 10 UFO Sightings, Fields of Fear, and Stanton T. Friedman is Real. He has written and directed three feature films, most recently the multi-award-winning thriller Exit Thread. His first book, The Other Side of Truth, about his investigations into the world of the paranormal, was published in 2012. In 2017 Paul returns to the subject of the paranormal to write, direct and co-host the new Canadian television series Haunted. Learn more at http://www.winterlightproductions.com
Website: http://www.somewhereintheskies.com
Email: Sprague51@hotmail.com
Twitter: @SomewhereSkies
Order Ryan's Book here: https://www.amazon.com/Somewhere-Skies-Human-Approach-Phenomenon/dp/0967799589/ref=sr_1_1?ie=UTF8&amp;qid=1503721744&amp;sr=8-1&amp;keywords=somewhere+in+the+skies+a+human+approach+to+an+alien+phenomenon
Opening Theme Song, "Ephemeral Reign" by Per Kiilstofte
Episode Edited by Jane Palomera Moore
SOMEWHERE IN THE SKIES is produced by THIRD KIND PRODUCTIONS, in association with Antica Productions.</t>
  </si>
  <si>
    <t>QJNWCV2HMLI</t>
  </si>
  <si>
    <t>2017 08 20</t>
  </si>
  <si>
    <t>https://youtu.be/PfYag9aT44M</t>
  </si>
  <si>
    <t>Somewhere in the Skies  The 37th Parallel</t>
  </si>
  <si>
    <t>On episode 19 of SOMEWHERE IN THE SKIES, Ryan pulls a fascinating interview out of the vault over at INTO THE FRAY RADIO. This interview finds Ryan speaking with NY Times Best-selling author, Ben Mezrich, about his book, The 37th Parallel: The Secret Truth Behind America’s UFO Highway, which chronicles the life and investigations of UFO researcher, Chuck Zukowski. Ben brings us on a deeply personal and fascinating journey into one man’s search for answers to the mysterious cattle mutilation phenomenon, UFOs, and even a possible conspiracy by Bigelow Aerospace. This all culminates into a path of uncertainty and mystery across America known as the 37th Parallel.
Guest Bio: Ben Mezrich graduated magna cum laude from Harvard. He has published fifteen books, including the New York Times bestsellers The Accidental Billionaires, which was adapted into the Academy Award–winning film, ‘The Social Network’, and ‘Bringing Down the House’, which has sold more than 1.5 million copies in twelve languages and was the basis for the hit movie 21, and most recently the national bestseller ‘Once Upon a Time in Russia’. He lives in Boston. 
Guest and Topic Suggestions, email Sprague51@hotmail.com
Website: http://www.somewhereintheskies.com
Twitter: @SomewhereSkies
Order Ryan's Book here: https://www.amazon.com/Somewhere-Skies-Human-Approach-Phenomenon/dp/0967799589/ref=sr_1_1?ie=UTF8&amp;qid=1502644985&amp;sr=8-1&amp;keywords=somewhere+in+the+skies+a+human+approach+to+an+alien+phenomenon
Listen to Into the Fray Radio here: http://intothefrayradio.com</t>
  </si>
  <si>
    <t>PfYag9aT44M</t>
  </si>
  <si>
    <t>2017 08 14</t>
  </si>
  <si>
    <t>https://youtu.be/3c8gx2JwVmA</t>
  </si>
  <si>
    <t>Somewhere in the Skies  Whiskey, UFOs, and Shaking the ET Hypothesis</t>
  </si>
  <si>
    <t>On episode 18 of SOMEWHERE IN THE SKIES, Ryan sits down with MJ Banias. This was a deep conversation that could only be processed with whiskey in hand. In this case, it was Maple Whiskey for Ryan, and a 15-year-old scotch for MJ. As a cultural theorist and peripheral student of philosophy, MJ runs us through his thoughts on the UFO topic, the UFO subculture, and the many ways to approach ufology as we move forward in this deeply enigmatic and unapologetic topic. What does ufology have to do with capitalism? Is there room for skeptics and debunkers when it comes to the UFO question? And just exactly how can we move forward without even connecting aliens to the UFO mystery? All these questions and more are asked in this booze-fueled episode that shatters the UFO mythos and picks up the pieces in a whole new light. 
Guest Bio: MJ Banias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 Planet. His work is also featured in a new book entitled UFOs: Reframing the Debate. He is also the creator of the blog, TERRA OBSCURA. This blog is aimed at critically exploring the culture, the people, and the ideas that shape what society considers inexplicable. Using aspects of philosophy, critical theory, and cultural studies, TO questions the common ideologies that form and inform our knowledge concerning bizarre incidents, anomalous paranormal events, UFOs, synchronicities, and other events people consider "strange." To learn more, visit: www.terraobscura.net
Website: http://www.somewhereintheskies.com
Twitter: @SomewhereSkies
Order 'UFOs: Reframing the Debate' here: https://www.amazon.com/UFOs-Reframing-Debate-Robbie-Graham/dp/1786770237/ref=sr_1_1?s=books&amp;ie=UTF8&amp;qid=1502207826&amp;sr=1-1&amp;keywords=ufos+reframing+the+debate
Order 'Somewhere in the Skies: A Human Approach to an Alien Phenomenon' here: https://www.amazon.com/Somewhere-Skies-Human-Approach-Phenomenon/dp/0967799589/ref=sr_1_1?ie=UTF8&amp;qid=1502207782&amp;sr=8-1&amp;keywords=somewhere+in+the+skies+a+human+approach+to+an+alien+phenomenon</t>
  </si>
  <si>
    <t>3c8gx2JwVmA</t>
  </si>
  <si>
    <t>2017 08 08</t>
  </si>
  <si>
    <t>https://youtu.be/s9RbC1WYRco</t>
  </si>
  <si>
    <t>A Huge THANK YOU and a huge REQUEST!</t>
  </si>
  <si>
    <t>Please take just a few minutes and consider rating and reviewing the podcast on iTunes. It would mean the world to me!
Link: https://itunes.apple.com/us/podcast/somewhere-in-the-skies/id1227858637?mt=2</t>
  </si>
  <si>
    <t>s9RbC1WYRco</t>
  </si>
  <si>
    <t>2017 08 07</t>
  </si>
  <si>
    <t>https://youtu.be/YHDsN14han4</t>
  </si>
  <si>
    <t>Somewhere in the Skies  Imagery, Reality, and UFOs  Sorting Truth From Fiction</t>
  </si>
  <si>
    <t>This episode is dedicated to the memory of Jim Marrs (1943-2017)
On episode 17 of SOMEWHERE IN THE SKIES, Ryan speaks briefly about the recent passing of conspiracy legend and author, Jim Marrs. Then, he sits down with Peter Robbins, UFO researcher and author for an in-studio discussion. After a few beers, Robbins runs us through a brand new lecture he's currently shaping and refining on the following: 
The lecture begins with questioning why 'we' respond to the subject of UFOs the way we do and how society was conditioned to understand that UFOs are nonsense. What constitutes 'proof,' or at the least, UFO related images we should consider taking seriously? What about 'ancient aliens' type images? What about other historical imagery? What we can learn from pre-digital UFO photographs, and what marks the 'real' ones as authentic? How did UFO news coverage, that is print journalism, impact public thinking in the 1940s? And what was the legacy it implanted in the public's psyches? How will the truth ultimately manifest itself? Alternate theories are examined and considered in this episode.
WARNING: This conversation relied heavily on images. For the best representation, It's highly suggested that you follow along at the following link while listening for the best experience: http://www.somewhereintheskies.com/episodes/ep-17-peter-robbins-imagery-reality-and-ufos-sorting-truth-from-fiction
Guest Bio: Peter Robbins is an investigative writer, author, and lecturer, best known for his books, columns, articles, radio commentaries, interviews and conference talks He has appeared as a guest on and been a consultant to numerous television programs and documentaries. Peter was born in Queens New York and studied art, design, and theater at the University of Bridgeport in Connecticut. He received his BFA (painting, film history) from New York City’s School of Visual Arts (SVA) where he also taught painting for a dozen years. He was studio assistant to Abstract Expressionist painter Adolph Gotlieb, studio assistant to American primitive painter William Cply (correct spelling), and general assistant to pioneer kinetic light sculptor Stanley Landsman. He has also worked as a carpenter, art gallery assistant, the mid-1980s he became seriously involved in UFO research when his knowledge of classified data indicated to him the US government was not telling the public the truth about UFOs. He is coauthor of the British best-seller, Left at East Gate: A First-Hand Account of the Rendlesham Forest UFO Incident, Its Cover-Up and Investigation, and author of Deliberate Deception: A Case of Disinformation in the UFO Research Community, and Halt In Woodbridge: An Air Force Colonel’s Thirty-Year Fight to Silence an Authentic UFO Whistle-Blower.
Website: http://www.somewhereintheskies.com
Email: Sprague51@hotmail.com
Twitter: @SomewhereSkies
Order Ryan's Book at: https://www.amazon.com/s/ref=nb_sb_ss_rsis_4_3?url=search-alias%3Daps&amp;field-keywords=somewhere+in+the+skies+a+human+approach+to+an+alien+phenomenon&amp;sprefix=som%2Caps%2C172
Order "UFOs: Reframing the Debate" at: https://www.amazon.com/UFOs-Reframing-Debate-Robbie-Graham/dp/1786770237/ref=sr_1_1?ie=UTF8&amp;qid=1502067086&amp;sr=8-1&amp;keywords=ufos+reframing+the+debate</t>
  </si>
  <si>
    <t>YHDsN14han4</t>
  </si>
  <si>
    <t>2017 07 30</t>
  </si>
  <si>
    <t>https://youtu.be/PkWAA28IqRI</t>
  </si>
  <si>
    <t>Somewhere in the Skies  The Howl Horror Program and Fire in the Sky</t>
  </si>
  <si>
    <t>On episode 16 of SOMEWHERE IN THE SKIES, Ryan is joined by Sammy Waisenen, host of the popular podcast, THE HOWL HORROR PROGRAM. This is a podcast mash-up where Ryan and Sammy discuss their personal UFO sightings, what they love about horror movies, and their admiration for the 1993 film, FIRE IN THE SKY.
FIRE IN THE SKY is the comprehensive story of a logger named Travis Walton who mysteriously disappears in 1975. Walton and co-workers accidentally discover a UFO and unfortunately, they all escape except Walton who is elevated aboard the bizarre aircraft. As time passes, the small town of Snowflake, Arizona begins to believe that the other loggers are covering up the murder of Walton. But when Walton shows up sometime later, his story of what happened is both incredible and downright terrifying.
Sammy and Ryan dissect the film and go in depth about the dichotomy between the Hollywood version and the actual events that Travis Walton recounted to the public. It was a fresh take on this classic UFO film. Will there be a remake that follows Walton's version in a more accurate light? And what stunning revelations has Travis Walton brought forward about what truly happened to him on the craft that night? Tune in to find out.
Guest Bio: Sammy Waisanen is the creator and host of the HOWL HORROR PROGRAM; a podcast devoted to horror movies of all kinds, from all eras. Each episode, Sammy brings on a wide range of guests including musicians, authors, burlesque performers, and television horror hosts to discuss the movies they love, and why they love them. Sammy is also the co-host of the BACK TO LIFE PODCAST, a podcast about the finer things in life like; fast food, television, aliens, music, and complaining about anything and everything. Both shows can be found on iTunes, Stitcher, and at http://www.backtolifepodcast.com. Outside of podcasting, Sammy has always been interested in a wide range of topics including talk radio, cryptozoology, UFO's &amp; aliens, the paranormal, and true crime.
Donations to the show are beyond appreciated. To donate: http://www.somewhereintheskies.com/donate.html
All Past Episodes, Articles, and special content can be found at http://www.somewhereintheskies.com
Guest &amp; Topic Suggestions: Sprague@somewhereintheskies.com
Twitter: @SomewhereSkies
Order Ryan's Book at: https://www.amazon.com/Somewhere-Skies-Human-Approach-Phenomenon/dp/0967799589/ref=sr_1_1?ie=UTF8&amp;qid=1501078436&amp;sr=8-1&amp;keywords=somewhere+in+the+skies+a+human+approach+to+an+alien+phenomenon</t>
  </si>
  <si>
    <t>PkWAA28IqRI</t>
  </si>
  <si>
    <t>2017 07 27</t>
  </si>
  <si>
    <t>https://youtu.be/hTAGOblxA9I</t>
  </si>
  <si>
    <t>This Monday on the SOMEWHERE IN THE SKIES podcast!</t>
  </si>
  <si>
    <t>This Monday, I speak with Sammy Waisanen of the HOWL HORROR PROGRAM. We discuss our mutual admiration for horror movies, we recount our individual UFO sightings, and then we chat about the 1993 horror(?) movie, FIRE IN THE SKY, based on the actual (?) events of Travis Walton. Tune in this Monday right on this channel or at http://www.somewhereintheskies.com</t>
  </si>
  <si>
    <t>hTAGOblxA9I</t>
  </si>
  <si>
    <t>2017 07 25</t>
  </si>
  <si>
    <t>https://youtu.be/ohdUXg5uIRg</t>
  </si>
  <si>
    <t>UPDATES on Tonight's New Episode and my Books!</t>
  </si>
  <si>
    <t>Check out the latest podcast episode with PEOPLE OF EARTH creator and executive producer, David Jenkins.
Order Ryan's books on Amazon in paperback and Ebook or visit www.somewhereintheskies.com
For personally signed copies, email me at Sprague51@hotmail.com to discuss further!</t>
  </si>
  <si>
    <t>ohdUXg5uIRg</t>
  </si>
  <si>
    <t>2017 07 24</t>
  </si>
  <si>
    <t>https://youtu.be/uPG03fS5UzI</t>
  </si>
  <si>
    <t>Somewhere in the Skies  People of Earth</t>
  </si>
  <si>
    <t>On episode 15 of SOMEWHERE IN THE SKIES, Ryan is joined by David Jenkins. Jenkins is the creator and executive producer of the hit television series, PEOPLE OF EARTH, on TBS Network. The show is a gentle and modestly pleasing comedy about a support group for alien abductees, but as we learn in this interview, it's about much more. Jenkins explains the inception of the show, his thorough research into the UFO and abduction phenomenon, and where the show is heading with its second season premiering tonight!
Jenkins doesn't do podcast interviews often, let alone a UFO one, so it was a huge honor to have him on the show. It's also very clear that although the show may be considered a comedy, the heart and compassion brought forward by the creative team behind PEOPLE OF EARTH is palpable, and no matter your beliefs on the alien abduction phenomenon, this is a show worth watching, and a topic worth discussing as we continue to reach further and further out into the cosmos. 
Guest Bio: David Jenkins received undergraduate degrees in political science and philosophy from Boston University, and an MFA in acting from New York University. While working as an actor in both New York and Chicago, he began writing plays, eventually founding a theater company called "Human Animals". PEOPLE OF EARTH is his first television project.
Website: http://www.somewhereintheskies.com
Twitter: @SomewhereSkies
Email: Sprague@somewhereintheskies.com
Order Ryan's Book: https://www.amazon.com/Somewhere-Skies-Human-Approach-Phenomenon/dp/0967799589/ref=sr_1_1?ie=UTF8&amp;qid=1500575576&amp;sr=8-1&amp;keywords=somewhere+in+the+skies+a+human+approach+to+an+alien+phenomenon
* All sound clips in this episode courtesy of TBS Network. For promotional purposes only.</t>
  </si>
  <si>
    <t>uPG03fS5UzI</t>
  </si>
  <si>
    <t>2017 07 23</t>
  </si>
  <si>
    <t>https://youtu.be/O8jn5ltkmzw</t>
  </si>
  <si>
    <t>Exciting News About the Somewhere in the Skies Podcast!</t>
  </si>
  <si>
    <t>The show will now be a part of the Antica Podcast Network!
To learn more, visit: http://www.anticaproductions.com
Catch up on all past episodes right here on this channel or visit the website at: http://www.somewhereintheskies.com</t>
  </si>
  <si>
    <t>O8jn5ltkmzw</t>
  </si>
  <si>
    <t>2017 07 17</t>
  </si>
  <si>
    <t>https://youtu.be/g-FZbgV8J9U</t>
  </si>
  <si>
    <t>Somewhere in the Skies  UFOs as a Clockwork Orange</t>
  </si>
  <si>
    <t>On episode 14 of SOMEWHERE IN THE SKIES, Ryan first reads an email from Tommy, a listener out of Fife, Scotland. Tommy recounts perhaps one of the strangest UFO encounters Ryan's ever come across. So strange in fact, that it seems as though something truly trickster-like was at play. Whatever Tommy saw, it seemed as though it were some sort of performance or display played out before his innocent eyes. This bleeds into the interview this week with filmmaker, Jeremy Corbell. Jeremy speaks of his recent experiences at Contact in the Desert, including introducing UFO researchers, Linda Moulton Howe and Jacques Vallée. Jeremy then dives deep into his own presentation, 'UFOs are a Clockwork Orange.' Could the UFO phenomenon be some sort of display set forth by an advanced artificial intelligence? Could the machines or objects we see somewhere in the skies be a projection whose source lay somewhere in time and space? And if so, are we truly helpless against its playful agenda? The conversation then moves into a shocking film of Jeremy's called 'Patient Seventeen', in which a surgeon claims to remove highly advanced implants which could represent nanotechnology microchips, supposedly embedded by aliens. We then move into Jeremy's current work with investigative news reporter, George Knapp, on the infamous Skinwalker Ranch. It was a vast and deeply compelling conversation in which Jeremy Corbell hopes to weaponize your curiosity. 
Guest Bio: Jeremy Corbell is an American contemporary artist and investigative filmmaker based in Los Angeles, California. He's has been deep in the trenches documenting extraordinary individuals and their belief systems. This research has taken him into the worlds of nanotechnology, advanced aerospace exploration, exotic propulsion systems, as well as, an in-depth examination into the life and discoveries of the enigmatic “Godfather of Conspiracy” John Lear. Corbell has documented the surgical removal of alleged off-world alien implants, and with access to NASA, he has filmed the analysis of anomalous materials alleged to be physical evidence of extraterrestrial nanotechnology from UFO landing sites. Corbell has obtained death-bed confessions from former CIA and government intelligence officials, who claim to expose the truth about the UFO reality and the worldwide coverup of the ultimate truth. He has deeply investigated the Bob Lazar UFO case, and all the individuals associated with his claims. Corbell’s film work reveals how ideas, held by credible individuals, can alter the way we experience reality, and force us to reconsider the fabric of our own beliefs. To learn more, visit: http://www.extraordinarybeliefs.com
 Guest and Topic Suggestions: Sprague@somewhereintheskies.com
Twitter: @SomewhereSkies
Order Ryan's Book: https://www.amazon.com/Somewhere-Skies-Human-Approach-Phenomenon/dp/0967799589/ref=sr_1_1?ie=UTF8&amp;qid=1500091826&amp;sr=8-1&amp;keywords=somewhere+in+the+skies+a+human+approach+to+an+alien+phenomenon
Facebook Page: https://www.facebook.com/groups/623266681201293/?ref=bookmarks</t>
  </si>
  <si>
    <t>g-FZbgV8J9U</t>
  </si>
  <si>
    <t>2017 07 10</t>
  </si>
  <si>
    <t>https://youtu.be/TFPvL4RPt7I</t>
  </si>
  <si>
    <t>Somewhere in the Skies  Punk Rock and UFOs</t>
  </si>
  <si>
    <t>On episode 13 of SOMEWHERE IN THE SKIES, Ryan confesses his closeted passion for punk music, and is then joined by journalist, Mike Damante, to talk about his book, Punk Rock and UFOs: Cryptozoology Meets Anarchy. What exactly does punk music have in common with the UFO topic? And how has Damante infused this into his own research into the topic? His theories on UFOs are complex and extremely intriguing, and we dive deep into them on this week's show. We also talk about his latest endeavor with his new website, PunkRockandUFOs.com
Guest Bio: Mike Damante is the author of the book, Punk Rock and UFOs: Cryptozoology Meets Anarchy. He is also an established journalist, having worked for the Houston Chronicle as a copy editor, writer, reporter and web producer. He currently produces their "MIKED" music blog and has interviewed bands and musicians like Bad Religion, blink-182, Taking Back Sunday, Tom DeLonge, Tegan and Sara, Aerosmith, B.o.B and countless others. He currently teaches Journalism and English in Houston, TX. All his work can be found at his website: http://www.punkrockandufos.com
 Guest &amp; Topic Suggestions: Sprague@somewhereintheskies.com
Twitter: @SomewhereSkies
Facebook Group: https://www.facebook.com/groups/623266681201293/
Order Ryan's Book:  https://www.amazon.com/Somewhere-Skies-Human-Approach-Phenomenon/dp/0967799589/ref=sr_1_1?ie=UTF8&amp;qid=1499354872&amp;sr=8-1&amp;keywords=somewhere+in+the+skies+a+human+approach+to+an+alien+phenomenon</t>
  </si>
  <si>
    <t>TFPvL4RPt7I</t>
  </si>
  <si>
    <t>2017 07 03</t>
  </si>
  <si>
    <t>https://youtu.be/8SKEyNRomG0</t>
  </si>
  <si>
    <t>Somewhere in the Skies  Cosmic Whistleblowers</t>
  </si>
  <si>
    <t>Episode 12 of SOMEWHERE IN THE SKIES: In celebration of the 70th anniversary of the 1947 Roswell crash, Ryan speaks with documentary filmmaker, Simon Sharman. They discuss his new film, Cosmic Whistleblowers. What began as one final attempt to interview the last living witnesses of the Roswell UFO incident of 1947 unexpectedly turns into a two year investigation of the UFO investigators themselves, in what some have said is the most revealing documentary ever made about the UFO issue. With incredible interviews given by retired military personnel with Top Secret clearance, ex-NASA officials and others who became embroiled in this extraordinary event, Cosmic Whistleblowers is the final and perhaps last chance at discovering the truth on the biggest UFO mystery of the last century.
Guest Bio: Simon Sharman grew up in the 1970s on a tv and film diet of Space 1999, Star Wars, and Alien, but it was 1960s tv series, The Invaders, that sticks in his mind over all the rest. During his early twenties whilst studying a business degree, he realized he wanted to make films more than making money. Since then, he's made countless films in the form of tv broadcasts across major UK channels. His work covered producing live format studio shows, music documentaries, entertainment series and even directing shoots on real life crime shows. And whilst all this was happening he was still finding the time to build what eventually became a substantial personal library on the UFO subject. He started researching UFO material in 1989 and never stopped.  Being the one topic he doesn't get bored of, he decided it was probably a good idea to make his films about this. Cosmic Whistleblowers was his debut feature film on the subject. To view the film and learn more about Simon, visit: http://www.cosmicwhistleblowers.com
Guest &amp; Topic Suggestions: Sprague@Somewhereintheskies.com
Twitter: @SomewhereSkies
Facebook Group: https://www.facebook.com/groups/623266681201293/?ref=bookmarks
Order Ryan's Book at: https://www.amazon.com/Somewhere-Skies-Human-Approach-Phenomenon/dp/0967799589/ref=sr_1_1?ie=UTF8&amp;qid=1498920963&amp;sr=8-1&amp;keywords=somewhere+in+the+skies+a+human+approach+to+an+alien+phenomenon</t>
  </si>
  <si>
    <t>8SKEyNRomG0</t>
  </si>
  <si>
    <t>2017 06 26</t>
  </si>
  <si>
    <t>https://youtu.be/-zRBZwHBUKQ</t>
  </si>
  <si>
    <t>Somewhere in the Skies  Dugway, Skinwalker Ranch, and UFOs Over Utah</t>
  </si>
  <si>
    <t>On episode 11 of SOMEWHERE IN THE SKIES, Ryan speaks with Erica Lukes, a UFO researcher out of Utah. They discuss the many mysterious happenings at Dugway Proving Ground, a U.S. Army facility known for testing biological and chemical weapons. But recently, many exotic aircraft and UFO activity have been reported in and around the base. Erica also speaks to us about the strange plethora of activity surrounding the Skinwalker Ranch. The conversation then moves to strictly UFOs with Erica's research into a 2014 mass UFO sighting over Salt Lake City, the orange orb phenomenon, and the stunning UFO incident of American Airlines Flight 434.
Guest Bio: Erica Lukes is the head of Unexplained Utah, an organization which is focused upon scientifically researching Unidentified Aerial Phenomena. She is currently developing research protocols that can be utilized by other organizations and to streamline the research process. She now serves as the Communications Director for the International Association of UAP Researchers. She has collected decades’ worth of case reports from Skinwalker Ranch regarding mass sightings of UFOs, mysterious mutilations of animals, and alien abductions. Erica was the team-leader on a research program called “Project Orange.” This project is specifically dedicated to studying sightings and clusters of orange/red orbs. Erica was also the lead investigator on the American Airlines 434 case over Nephi, Utah. Her weekly radio show, UFO Classified, and all her work can be found at: http://www.ufoclassified.com
​Guest &amp; Topic Suggestions: Sprague@somewhereintheskies.com
Twitter: @SomewhereSkies
Facebook Group: https://www.facebook.com/groups/623266681201293/?ref=bookmarks
Order Ryan's Book here: https://www.amazon.com/Somewhere-Skies-Human-Approach-Phenomenon/dp/0967799589/ref=sr_1_1?ie=UTF8&amp;qid=1498144888&amp;sr=8-1&amp;keywords=somewhere+in+the+skies+a+human+approach+to+an+alien+phenomenon</t>
  </si>
  <si>
    <t>-zRBZwHBUKQ</t>
  </si>
  <si>
    <t>2017 06 18</t>
  </si>
  <si>
    <t>https://youtu.be/ZGgV409wwRY</t>
  </si>
  <si>
    <t>Somewhere in the Skies  The Close Encounters Man</t>
  </si>
  <si>
    <t>On episode 10 of SOMEWHERE IN THE SKIES, Ryan speaks with Mark O'Connell, author of the recently released book, The Close Encounters Man: How One Man Made the World Believe in UFOs. The book chronicles the life and career of J. Allen Hynek, who was hired by the Air Force to debunk Unidentified Flying Object sightings reported across the country. But after years of denials, Hynek made a shocking pronouncement: UFOs are real.  With unprecedented access to Hynek’s personal and professional files, Mark O’Connell smashes conventional wisdom to reveal the intriguing man and scientist beneath the legend. Tracing Hynek’s career, O'Connell examines Hynek’s often-ignored work as a professional astronomer to create a complete portrait of a groundbreaking enthusiast who became an American cult icon and transformed the way we see our world and our universe.
Guest Bio: Mark O’Connell is a screenwriter, teacher, and blogger. He wrote episodes for Star Trek: The Next Generation and Star Trek: Deep Space Nine, and has developed feature film projects with major studios, including Walt Disney and DreamWorks Animation. He is a former MUFON investigator and also the founder of the UFO blog High Strangeness. He lives in Wisconsin with his wife, Monica, and teaches screenwriting at DePaul University in Chicago.His work can be found at: www.highstrangenessufo.com
Guest or Topic Suggestions: Sprague@somewhereintheskies.com
Twitter: SomewhereSkies
Facebook Group: https://www.facebook.com/groups/623266681201293/
Order Ryan's Book: https://www.amazon.com/Somewhere-Skies-Human-Approach-Phenomenon/dp/0967799589/ref=sr_1_1?ie=UTF8&amp;qid=1497497530&amp;sr=8-1&amp;keywords=somewhere+in+the+skies+a+human+approach+to+an+alien+phenomenon</t>
  </si>
  <si>
    <t>ZGgV409wwRY</t>
  </si>
  <si>
    <t>2017 06 12</t>
  </si>
  <si>
    <t>https://youtu.be/bJLAa1uMr5o</t>
  </si>
  <si>
    <t>Somewhere in the Skies  Flying Saucers v.s. The Half White Son of a Black Man</t>
  </si>
  <si>
    <t>Episode Summary: In the first in-studio interview, Ryan sits down with Andrew Sanford, host of the current events comedy podcast, Half White Son of a Black Man. Being an open-minded skeptic, Andrew comes on the show to hear some of the more convincing aspects of the UFO mystery. They also discuss the 1938 War of the Worlds radio broadcast that shook the nation, the Travis Walton incident, and the heavy power of belief systems in respect to UFOs. They round out the conversation with a light-hearted segment from Andrew's podcast called "Explain". It was a refreshing mash-up of podcasts, and certainly won't be the last we hear from the half-white son of a black man!
Guest Bio: Andrew Sanford is a writer/performer located in New York City. As a writer, he has written a full-length graphic novel called Gwendolyn that was published in 2014 and he has twice been a featured writer in the 2014 and 2016 ABC New Talent Showcases. As a performer, he has produced and starred in a host of online content and is currently hosting a weekly podcast called Half White Son of a Black Man. His work can be found at: http://www.halfwhitesonofablackman.com
Guest and topic suggestions: Sprague@somewhereintheskies.com
Twitter: @SomewhereSkies
Ryan's book is available in Paperback and Ebook at: https://www.amazon.com/Somewhere-Skies-Human-Approach-Phenomenon/dp/0967799589/ref=sr_1_1?ie=UTF8&amp;qid=1496984738&amp;sr=8-1&amp;keywords=somewhere+in+the+skies+a+human+approach+to+an+alien+phenomenon
'UFOs: Reframing the Debate' is available at: https://www.amazon.com/UFOs-Reframing-Debate-Robbie-Graham/dp/1786770237/ref=sr_1_1?ie=UTF8&amp;qid=1497038956&amp;sr=8-1&amp;keywords=ufos+reframing+the+debate</t>
  </si>
  <si>
    <t>bJLAa1uMr5o</t>
  </si>
  <si>
    <t>2017 06 05</t>
  </si>
  <si>
    <t>https://youtu.be/q9s8zhS1UNE</t>
  </si>
  <si>
    <t>Somewhere in the Skies  UFOs Over Texas</t>
  </si>
  <si>
    <t>On episode 08 of SOMEWHERE IN THE SKIES, Ryan begins with a recent 60 Minutes interview with aerospace millionaire, Robert Bigelow, where he made dramatic claims that not only are UFOs real but that the occupants of these craft have already visited the planet and continue to do so.
Ryan then speaks with Jane Kyle, a UFO researcher out of Texas. They discuss some of the more famous cases to come out of the area, such as the Cash/Landrum incident and the Stephenville Lights. Jane then brings us through some of her personal investigations and research into local cases, including a strange ring of light in Houston and mysterious humming noises throughout Texas. The conversation is rounded out by Jane's personal thoughts on getting younger people involved in UFO studies, and she also comments on the whole Tom DeLonge controversy in respect to his UFO work. In a state whose unofficial motto is "Go Big or Go Home!", we certainly lived up to said motto in this episode.
Guest Bio: Jane Kyle is a UFO researcher and writer living in Texas, and has documented over 1,000 local and worldwide UFO sightings since beginning the site in 2012. With a journalism degree from the University of Texas at Austin, a ten-year career in writing and marketing, and an addiction to exploring the unknown, she offers up a unique perspective on the subject matter. Jane lives with her husband, son, three dogs, and cat in her home state of Texas. She is definitely not an alien hybrid. Visit Jane at: http://www.TexasUFOs.com.
Guest and Topic Suggestions: Sprague@somewhereintheskies.com
Twitter: @SomewhereSkies
Ryan's book is available in Paperback &amp; Ebook at: https://www.amazon.com/Somewhere-Skies-Human-Approach-Phenomenon/dp/0967799589/ref=sr_1_1?ie=UTF8&amp;qid=1496463959&amp;sr=8-1&amp;keywords=somewhere+in+the+skies</t>
  </si>
  <si>
    <t>q9s8zhS1UNE</t>
  </si>
  <si>
    <t>2017 05 29</t>
  </si>
  <si>
    <t>https://youtu.be/Vd5WemgxddI</t>
  </si>
  <si>
    <t>Somewhere in the Skies  The Roswell UFO Conspiracy</t>
  </si>
  <si>
    <t>In 2005, a book hit the shelves that completely shattered the Roswell UFO incident into pieces, and caused quite a stir in the UFO community and beyond. Rather than a crashed UFO piloted by alien beings, a new theory was brought to the table: a highly confidential, U.S. government-sanctioned program to conduct medical experiments on handicapped, disfigured, and diseased Japanese POWs, exploited as "expendable" victims by their captors and flown at high altitudes in advanced balloons and possible aircraft over the New Mexico desert. That book was Body Snatchers in the Desert: The Horrible Truth at the Heart of the Roswell Story. Now, author, Nick Redfern, has stirred the pot once more expanding on the information in a follow-up book, The Roswell UFO Conspiracy: Exposing a Shocking and Sinister Secret. Ryan speaks with Redfern about the new information he's uncovered concerning his original theories on what crashed in 1947, and who may have been responsible. As we head toward the 70th anniversary, is it possible that the most famous UFO incident of all time may, in fact, have had nothing to do with UFOs and aliens at all?
Nick Redfern is the author of more than forty books. They include Men in Black; Women in Black; and 365 Days of UFOs. Nick has appeared on many TV shows, including the BBC’s Out of This World; the SyFy Channel’s Proof Positive; the History Channel’s Monster Quest, America’s Book of Secrets, Ancient Aliens UFO Hunters, the National Geographic Channel’s Paranatural, and MSNBC’s Countdown with Keith Olbermann. He can be contacted at: www.nickredfernfortean.blogspot.com
Guest and topic suggestions: Sprague@somewhereintheskies.com
Official Website: http://www.somewhereintheskies.com
Twitter: @SomewhereSkies
Ryan's book is available in paperback or Ebook at: https://www.amazon.com/Somewhere-Skies-Human-Approach-Phenomenon/dp/0967799589/ref=sr_1_1?ie=UTF8&amp;qid=1495736486&amp;sr=8-1&amp;keywords=somewhere+in+the+skies+a+human+approach+to+an+alien+phenomenon ​</t>
  </si>
  <si>
    <t>Vd5WemgxddI</t>
  </si>
  <si>
    <t>2017 05 22</t>
  </si>
  <si>
    <t>https://youtu.be/yTNuzvLx4io</t>
  </si>
  <si>
    <t>Somewhere in the Skies  UFOs and the Parapsychological</t>
  </si>
  <si>
    <t>Episode Summary: Ryan reads a very compelling listener email from Judy Thompson, a UFO witness, who in 1980 at the age of fourteen, watched in awe as a large triangular craft hovered over her vehicle near Man Lake in Alberta, Canada. As she stared upward, she felt as though whatever controlled the craft was also controlling her thoughts, knowing what she was feeling and thinking. (Sketches by Judy can be found at: http://www.somewhereintheskies.com/episodes/episode-six-susan-demeter-st-clair-ufos-and-the-parapsychological)
This notion of a psychic aspect to UFO sightings bleeds over into this week's discussion with guest, Susan Demeter-St. Clair. Ryan and Susan discuss several cases that she's researched where not only psychic and telepathic communications may have been involved, but that elements of high strangeness and the paranormal may, in fact, have more to do with the UFO question than we truly give it credit for. And how do these aspects affect the witness or experiencer during and after the event? It was a fascinating discussion about these often overlooked aspects of UFO reports that certainly raise new questions and possibly even reveal some answers. 
Guest Bio: Susan Demeter-St. Clair is a professional research assistant, author, editor, and PSI experimenter. Her research interests include individual and institutional responses to anomalies and exceptional human experiences, and how they interact and enact change within groups and large institutions, such as the military. Her life took on the framework of UFO experience after an encounter in 1990, and she considers anomaly studies to be her true life’s work. She has established both ParaResearchers of Ontario, and Paranormal Studies and Inquiry Canada as online educational resources for those wishing to explore the subject of anomalous events. Susan has conducted field research on unusual light phenomena and lectured on this subject at the Ontario Institute for Studies &amp; Education, University of Toronto. She is currently collaborating with Eric Ouellet, Ph.D. of the Canadian Forces College on new approaches to UFO studies through the lenses of scientific Parapsychology. At the time of this publication, Susan is conducting a series of independent experiments based in part on the work of the late mathematician, Dr. A.R.G Owen and psychotherapist Dr. Joel Whitton that will be the focus of a book on UFOs, social PSI, and Magick. More info can be found through her website: http://www.susanstclair.com
- - - 
Email: Sprague@somewhereintheskies.com
Official Website: http://www.somewhereintheskies.com
Twitter: @SomewhereSkies
To order Ryan's book in paperback or Ebook: https://www.amazon.com/s/ref=nb_sb_ss_rsis_1_8?url=search-alias%3Daps&amp;field-keywords=somewhere+in+the+skies+a+human+approach+to+an+alien+phenomenon&amp;sprefix=somewher%2Caps%2C417</t>
  </si>
  <si>
    <t>yTNuzvLx4io</t>
  </si>
  <si>
    <t>2017 05 15</t>
  </si>
  <si>
    <t>https://youtu.be/RRyER-wEswA</t>
  </si>
  <si>
    <t>Somewhere in the Skies UFOs Over Mexico and the Southwest</t>
  </si>
  <si>
    <t>#UFOs #Mexico #Southwest
Episode Summary: Ryan introduces us to a UFO sighting that occurred in 2004 in which the Mexican Air Force reported eleven UFOs during a routine patrol flight. Infrared cameras mounted on the plane were able to capture the UFOs. Radio transmissions and an official report given to the Mexican Secretary of Defense made this a very intriguing case that received very little attention in the United States.
The UFO topic is often seen through very western eyes within the United States. But many extraordinary cases have occurred both on the southwestern border and through the skies and grounds of Mexico. And one individual who has looked extensively into these cases is Ruben Uriarte. In this episode, he and Ryan discuss the strange case known as the Cisco Grove incident, in which a UFO witness spent an entire night fighting off an entire fleet of alien humanoids and a robot-looking being. Ruben also speaks of the 1975 Carlos de los Santos case in which a pilot encountered three saucer-shaped UFOs surrounding his plane. They end the conversation talking about a lesser known UFO crash over the town of Coyame in which a mid-air collision supposedly took place between a conventional plane and an unknown aircraft.
Guest Bio: Ruben Jose Uriarte graduated from Cal State University at Hayward/East Bay with a B.A. degree in Psychology and Latin American Studies. Ruben is a member of MUFON (Mutual UFO Network) as a Field Investigator, State MUFON Director for Northern California and Deputy Director of Investigations/International Affairs. Ruben has been involved with a large network of research organizations and served as a California State Coordinator for Crop Circle Phenomena Research International. He was a former research director for Beyond Boundaries, a company specializing in taking tour groups to various UFO "hotspots" around the world. Ruben currently serves as a board member for OPUS (Organization for Paranormal and Support Understanding). He as authored a number of books, co-written with Texas UFO researcher Noe Torres, about major UFO crashes and other historical cases that have occurred along the Southwestern United States borders and Mexico. To learn more, visit: http://www.roswellbooks.com.
Guest and topics suggestions, please email: Sprague@somewhereintheskies.com
Official Website: http://www.somewhereintheskies.com
Twitter: @SomewhereSkies
Ryan's book is available in paperback or Ebook at: https://www.amazon.com/Somewhere-Skies-Human-Approach-Phenomenon/dp/0967799589/ref=sr_1_1?ie=UTF8&amp;qid=1494429909&amp;sr=8-1&amp;keywords=somewhere+in+the+skies+a+human+approach+to+an+alien+phenomenon</t>
  </si>
  <si>
    <t>RRyER-wEswA</t>
  </si>
  <si>
    <t>2017 05 07</t>
  </si>
  <si>
    <t>https://youtu.be/HSfpUVr3Ais</t>
  </si>
  <si>
    <t>Somewhere in the Skies - Phenomena</t>
  </si>
  <si>
    <t>On episode 04 of SOMEWHERE IN THE SKIES, Ryan speaks with Annie Jacobsen, author of 'Phenomena: The Secret History of the U.S. Government's Investigations Into Extrasensory Perception and Psychokinesis.' Annie goes into great detail on how the U.S. obtained extremely bizarre nazi documents after WWII that had to do with studying psychic phenomena. These studies would then be manipulated and reformed to be researched by the U.S. Government under the direction of the C.I.A. This culminated into several decades of working with psychics and remote viewers who would spy on the Soviets during the Cold War. Annie brings us up to date on many of these covert projects and how they have evolved into a whole new cyber and mind war in today's military industrial complex. And yes... we touch on ufology. So don't fret!
Guest Bio: Annie Jacobsen is a journalist, bestselling author, and 2016 Pulitzer Prize finalist. Her books, 'Area 51', 'Operation Paperclip', and 'The Pentagon's Brain' were New York Times bestsellers and have been collectively published in many languages. OPERATION PAPERCLIP was chosen as one of the best non-fiction books of 2014 by The Boston Globe, Apple iBooks, and Publishers Weekly. THE PENTAGON’S BRAIN was a 2016 Pulitzer Prize Finalist in history and was chosen as one of the best books of the year by The Washington Post, The Boston Globe, and Amazon. Each of her books is in television development (Valhalla/AMC, Plan B/RatPac, Warner Brothers/J.J. Abrams/Bad Robot, Spielberg’s Amblin/Blumhouse).
Visit Annie at: http://www.anniejacobsen.com
If you have a story to share, or guest and topic suggestions, please email: Sprague@somewhereintheskies.com
Follow on Twitter: @SomewhereSkies
Join our active Facebook Page: https://www.facebook.com/groups/623266681201293/
Order Ryan's Book in Paperback or Ebook: https://www.amazon.com/Somewhere-Skies-Human-Approach-Phenomenon/dp/0967799589/ref=sr_1_1?ie=UTF8&amp;qid=1493820511&amp;sr=8-1&amp;keywords=somewhere+in+the+skies</t>
  </si>
  <si>
    <t>HSfpUVr3Ais</t>
  </si>
  <si>
    <t>2017 05 01</t>
  </si>
  <si>
    <t>https://youtu.be/uEiHQls_-Y8</t>
  </si>
  <si>
    <t>Somewhere in the Skies  History of a Cultural Phenomenon</t>
  </si>
  <si>
    <t>On episode 03 of SOMEWHERE IN THE SKIES, Ryan brings up a recent New York Times article that actually takes the UFO topic seriously. It features the recent release of The U.F.O Sightings Desk Reference, a compendium book created and published by Cheryl and Linda Costa. Ever wondered what type and how many UFOs are reported in your state, city, and town? This book will definitely satisfy your curiosity. 
Check out the New York Times article here: https://www.nytimes.com/2017/04/24/science/ufo-sightings-book.html
​Ryan then speaks with Greg Eghigian, Associate Professor of Modern History at Penn State University. They dive deep into a paper Greg has had published, titled, 'Making UFOs Make Sense: Ufology, science, and the history of their mutual mistrust.' The conversation moves to examining the historical and cultural impact the entire UFO phenomenon has had and the influence that sub-culture brings to the topic. They end the conversation detailing some exciting work Greg will be doing in Washington D.C. as the Charles A. Lindbergh Chair in Aerospace History. While there, he'll be researching the history of UFOs and exchanging ideas with colleagues who work in aerospace history. It's a refreshing and hopeful interview for the past, present, and future of UFO research.
Guest Bio: Greg Eghigian, is Associate Professor of Modern History at Penn State University, where he conducts research and teaches about the history of the human sciences and medicine. He is presently writing a history of UFOs and alien contact as a global cultural phenomenon in the 20th and 21st centuries. He also runs the noted blog, The UFO Past, which explores the global history of the UFO and alien contact phenomenon. 
View his blog at: http://www.ufopast.com
Please consider subscribing, rating, and reviewing the show on iTunes and wherever applicable. 
If you have guest or topic suggestions or a personal story to share, please email: Sprague@somewhereintheskies.com
Episodes available at: www.somewhereintheskies.com
Twitter: @SomewhereSkies
Facebook Group: https://www.facebook.com/groups/623266681201293/
Check out Ryan's book, 'Somewhere in the Skies: A Human Approach to an Alien Phenomenon' on Amazon in paperback and ebook: https://www.amazon.com/s/ref=nb_sb_ss_i_3_22?url=search-alias%3Daps&amp;field-keywords=somewhere+in+the+skies+a+human+approach+to+an+alien+phenomenon&amp;sprefix=somewhere+in+the+skies%2Caps%2C467&amp;crid=3QKN963TYSW7G</t>
  </si>
  <si>
    <t>uEiHQls_-Y8</t>
  </si>
  <si>
    <t>2017 04 24</t>
  </si>
  <si>
    <t>https://youtu.be/5QDt_bTpo60</t>
  </si>
  <si>
    <t>In Episode 02, Ryan talks about the mysterious disappearance of Bruno Borges, a young man in Brazil. Left behind in his bedroom is a conspiracy theorist's dream come true; cryptic messages, occult-like symbols, a series of self-published books completely in code and a large, hand-made statue of a 16th-century philosopher. This entire story is made all the more intriguing after learning the young man was obsessed with aliens, a hand-painted portrait left hanging on the wall showing him dressed as the late philosopher, and an alien being holding him on the shoulder. Is this story the mystery of the year? Or is it an intricate prank or performance piece set to fool the online community?
View this wonderful analysis of the developing case here: https://www.youtube.com/watch?v=qX57ulQUWsc
Next, we hear from Ryan's guest, noted author and radio personality, Micah Hanks. They speak about a fascinating UFO sighting that Hank's personally researched and investigated, and then they dig deep into the famous Cash/Landrum UFO case and the mysterious Frederick Valentich disappearance. They round out the conversation looking at the work of Allan Hendry, an investigator for the Center for UFO Studies (CUFOS) throughout the late 1970s, whose work alongside J. Allen Hynek resulted in his book, The UFO Handbook: A Guide to Investigating, Evaluating and Reporting UFO Sightings. They also talk about completely reframing and re-classifying UFO reports. It was a wide-ranging and hopeful conversation, to say the least. 
Guest Bio: Micah Hanks is a writer, researcher, podcaster, lecturer and radio personality whose work addresses a variety of areas, including history, politics, scientific theories and unexplained phenomena. Open minded, but skeptical in his approach, his research has examined a broad variety of subjects over the years, incorporating an interest in scientific anomalies, cultural studies, psychology, sci-fi and pop culture, government secrecy, and the prospects of our technological future as a species as influenced by science. He is the author of The Ghost Rockets, as well as his 2011 release Magic, Mysticism and the Molecule: The Search for Sentient Intelligence from Other Worlds, and his in-depth podcasting instructional handbook, The Complete Guide to Maverick Podcasting. In 2012, his book The UFO Singularity explored themes that incorporated futurism and technology–both speculatively, and at times skeptically–into an analysis of UFO phenomena. He also hosts the weekly radio show, The Gralien Report. In addition, he also has a news and current events podcast, Middle Theory.
To reach Micah, please email info@micahhanks.com
- - -
If you have questions, comments, or guest/topic suggestions, please email me at: Somewhereintheskies@gmail.com
Twitter: @SomewhereSkies
Website: http://www.somewhereintheskies.com</t>
  </si>
  <si>
    <t>5QDt_bTpo60</t>
  </si>
  <si>
    <t>2016 09 11</t>
  </si>
  <si>
    <t>https://youtu.be/3grW5L2lqn4</t>
  </si>
  <si>
    <t>THIRD KIND PRODUCTIONS Animation</t>
  </si>
  <si>
    <t>Official Animation for THIRD KIND PRODUCTIONS
www.ThirdKindProductions.com</t>
  </si>
  <si>
    <t>3grW5L2lqn4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</si>
</sst>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outu.be/iyWifBp8Tto" TargetMode="External"/><Relationship Id="rId671" Type="http://schemas.openxmlformats.org/officeDocument/2006/relationships/hyperlink" Target="https://youtu.be/wfscTFt1alY" TargetMode="External"/><Relationship Id="rId769" Type="http://schemas.openxmlformats.org/officeDocument/2006/relationships/hyperlink" Target="https://youtu.be/I3437Yw_pVA" TargetMode="External"/><Relationship Id="rId21" Type="http://schemas.openxmlformats.org/officeDocument/2006/relationships/hyperlink" Target="https://youtu.be/LH4YLdwO6Q8" TargetMode="External"/><Relationship Id="rId324" Type="http://schemas.openxmlformats.org/officeDocument/2006/relationships/hyperlink" Target="https://files.afu.se/Downloads/Transcriptions/Somewhere%20in%20the%20Skies%20(Ryan%20Sprague)/" TargetMode="External"/><Relationship Id="rId531" Type="http://schemas.openxmlformats.org/officeDocument/2006/relationships/hyperlink" Target="https://youtu.be/KCv7N6PjGeQ" TargetMode="External"/><Relationship Id="rId629" Type="http://schemas.openxmlformats.org/officeDocument/2006/relationships/hyperlink" Target="https://youtu.be/DJKttZ2rmYE" TargetMode="External"/><Relationship Id="rId170" Type="http://schemas.openxmlformats.org/officeDocument/2006/relationships/hyperlink" Target="https://files.afu.se/Downloads/Transcriptions/Somewhere%20in%20the%20Skies%20(Ryan%20Sprague)/" TargetMode="External"/><Relationship Id="rId836" Type="http://schemas.openxmlformats.org/officeDocument/2006/relationships/hyperlink" Target="https://files.afu.se/Downloads/Transcriptions/Somewhere%20in%20the%20Skies%20(Ryan%20Sprague)/" TargetMode="External"/><Relationship Id="rId268" Type="http://schemas.openxmlformats.org/officeDocument/2006/relationships/hyperlink" Target="https://files.afu.se/Downloads/Transcriptions/Somewhere%20in%20the%20Skies%20(Ryan%20Sprague)/" TargetMode="External"/><Relationship Id="rId475" Type="http://schemas.openxmlformats.org/officeDocument/2006/relationships/hyperlink" Target="https://youtu.be/fmh0uCuOnro" TargetMode="External"/><Relationship Id="rId682" Type="http://schemas.openxmlformats.org/officeDocument/2006/relationships/hyperlink" Target="https://files.afu.se/Downloads/Transcriptions/Somewhere%20in%20the%20Skies%20(Ryan%20Sprague)/" TargetMode="External"/><Relationship Id="rId903" Type="http://schemas.openxmlformats.org/officeDocument/2006/relationships/hyperlink" Target="https://youtu.be/RgZLAonFrLs" TargetMode="External"/><Relationship Id="rId32" Type="http://schemas.openxmlformats.org/officeDocument/2006/relationships/hyperlink" Target="https://files.afu.se/Downloads/Transcriptions/Somewhere%20in%20the%20Skies%20(Ryan%20Sprague)/" TargetMode="External"/><Relationship Id="rId128" Type="http://schemas.openxmlformats.org/officeDocument/2006/relationships/hyperlink" Target="https://files.afu.se/Downloads/Transcriptions/Somewhere%20in%20the%20Skies%20(Ryan%20Sprague)/" TargetMode="External"/><Relationship Id="rId335" Type="http://schemas.openxmlformats.org/officeDocument/2006/relationships/hyperlink" Target="https://youtu.be/PFuIjzD3EP0" TargetMode="External"/><Relationship Id="rId542" Type="http://schemas.openxmlformats.org/officeDocument/2006/relationships/hyperlink" Target="https://files.afu.se/Downloads/Transcriptions/Somewhere%20in%20the%20Skies%20(Ryan%20Sprague)/" TargetMode="External"/><Relationship Id="rId181" Type="http://schemas.openxmlformats.org/officeDocument/2006/relationships/hyperlink" Target="https://youtu.be/OtjyEGtBOBM" TargetMode="External"/><Relationship Id="rId402" Type="http://schemas.openxmlformats.org/officeDocument/2006/relationships/hyperlink" Target="https://files.afu.se/Downloads/Transcriptions/Somewhere%20in%20the%20Skies%20(Ryan%20Sprague)/" TargetMode="External"/><Relationship Id="rId847" Type="http://schemas.openxmlformats.org/officeDocument/2006/relationships/hyperlink" Target="https://youtu.be/shvqZmymtaE" TargetMode="External"/><Relationship Id="rId279" Type="http://schemas.openxmlformats.org/officeDocument/2006/relationships/hyperlink" Target="https://youtu.be/w3sJ4E9XWg0" TargetMode="External"/><Relationship Id="rId486" Type="http://schemas.openxmlformats.org/officeDocument/2006/relationships/hyperlink" Target="https://files.afu.se/Downloads/Transcriptions/Somewhere%20in%20the%20Skies%20(Ryan%20Sprague)/" TargetMode="External"/><Relationship Id="rId693" Type="http://schemas.openxmlformats.org/officeDocument/2006/relationships/hyperlink" Target="https://youtu.be/hly5lozGpfY" TargetMode="External"/><Relationship Id="rId707" Type="http://schemas.openxmlformats.org/officeDocument/2006/relationships/hyperlink" Target="https://youtu.be/Lh3h0yLZW0s" TargetMode="External"/><Relationship Id="rId914" Type="http://schemas.openxmlformats.org/officeDocument/2006/relationships/hyperlink" Target="https://files.afu.se/Downloads/Transcriptions/Somewhere%20in%20the%20Skies%20(Ryan%20Sprague)/" TargetMode="External"/><Relationship Id="rId43" Type="http://schemas.openxmlformats.org/officeDocument/2006/relationships/hyperlink" Target="https://youtu.be/y1ocIzaiE3s" TargetMode="External"/><Relationship Id="rId139" Type="http://schemas.openxmlformats.org/officeDocument/2006/relationships/hyperlink" Target="https://youtu.be/bZlyMySRCuA" TargetMode="External"/><Relationship Id="rId346" Type="http://schemas.openxmlformats.org/officeDocument/2006/relationships/hyperlink" Target="https://files.afu.se/Downloads/Transcriptions/Somewhere%20in%20the%20Skies%20(Ryan%20Sprague)/" TargetMode="External"/><Relationship Id="rId553" Type="http://schemas.openxmlformats.org/officeDocument/2006/relationships/hyperlink" Target="https://youtu.be/GjaIgaabH3g" TargetMode="External"/><Relationship Id="rId760" Type="http://schemas.openxmlformats.org/officeDocument/2006/relationships/hyperlink" Target="https://files.afu.se/Downloads/Transcriptions/Somewhere%20in%20the%20Skies%20(Ryan%20Sprague)/" TargetMode="External"/><Relationship Id="rId192" Type="http://schemas.openxmlformats.org/officeDocument/2006/relationships/hyperlink" Target="https://files.afu.se/Downloads/Transcriptions/Somewhere%20in%20the%20Skies%20(Ryan%20Sprague)/" TargetMode="External"/><Relationship Id="rId206" Type="http://schemas.openxmlformats.org/officeDocument/2006/relationships/hyperlink" Target="https://files.afu.se/Downloads/Transcriptions/Somewhere%20in%20the%20Skies%20(Ryan%20Sprague)/" TargetMode="External"/><Relationship Id="rId413" Type="http://schemas.openxmlformats.org/officeDocument/2006/relationships/hyperlink" Target="https://youtu.be/kR2VQ54otfQ" TargetMode="External"/><Relationship Id="rId858" Type="http://schemas.openxmlformats.org/officeDocument/2006/relationships/hyperlink" Target="https://files.afu.se/Downloads/Transcriptions/Somewhere%20in%20the%20Skies%20(Ryan%20Sprague)/" TargetMode="External"/><Relationship Id="rId497" Type="http://schemas.openxmlformats.org/officeDocument/2006/relationships/hyperlink" Target="https://youtu.be/hbcxLiId1Qs" TargetMode="External"/><Relationship Id="rId620" Type="http://schemas.openxmlformats.org/officeDocument/2006/relationships/hyperlink" Target="https://files.afu.se/Downloads/Transcriptions/Somewhere%20in%20the%20Skies%20(Ryan%20Sprague)/" TargetMode="External"/><Relationship Id="rId718" Type="http://schemas.openxmlformats.org/officeDocument/2006/relationships/hyperlink" Target="https://files.afu.se/Downloads/Transcriptions/Somewhere%20in%20the%20Skies%20(Ryan%20Sprague)/" TargetMode="External"/><Relationship Id="rId925" Type="http://schemas.openxmlformats.org/officeDocument/2006/relationships/hyperlink" Target="https://youtu.be/g-FZbgV8J9U" TargetMode="External"/><Relationship Id="rId357" Type="http://schemas.openxmlformats.org/officeDocument/2006/relationships/hyperlink" Target="https://youtu.be/_rLAog8ZWao" TargetMode="External"/><Relationship Id="rId54" Type="http://schemas.openxmlformats.org/officeDocument/2006/relationships/hyperlink" Target="https://files.afu.se/Downloads/Transcriptions/Somewhere%20in%20the%20Skies%20(Ryan%20Sprague)/" TargetMode="External"/><Relationship Id="rId217" Type="http://schemas.openxmlformats.org/officeDocument/2006/relationships/hyperlink" Target="https://youtu.be/xnGFKLdHLxY" TargetMode="External"/><Relationship Id="rId564" Type="http://schemas.openxmlformats.org/officeDocument/2006/relationships/hyperlink" Target="https://files.afu.se/Downloads/Transcriptions/Somewhere%20in%20the%20Skies%20(Ryan%20Sprague)/" TargetMode="External"/><Relationship Id="rId771" Type="http://schemas.openxmlformats.org/officeDocument/2006/relationships/hyperlink" Target="https://youtu.be/YmPNd41IutA" TargetMode="External"/><Relationship Id="rId869" Type="http://schemas.openxmlformats.org/officeDocument/2006/relationships/hyperlink" Target="https://youtu.be/59NTUi7kLUg" TargetMode="External"/><Relationship Id="rId424" Type="http://schemas.openxmlformats.org/officeDocument/2006/relationships/hyperlink" Target="https://files.afu.se/Downloads/Transcriptions/Somewhere%20in%20the%20Skies%20(Ryan%20Sprague)/" TargetMode="External"/><Relationship Id="rId631" Type="http://schemas.openxmlformats.org/officeDocument/2006/relationships/hyperlink" Target="https://youtu.be/kvWx64hnXZY" TargetMode="External"/><Relationship Id="rId729" Type="http://schemas.openxmlformats.org/officeDocument/2006/relationships/hyperlink" Target="https://youtu.be/98V7sriARww" TargetMode="External"/><Relationship Id="rId270" Type="http://schemas.openxmlformats.org/officeDocument/2006/relationships/hyperlink" Target="https://files.afu.se/Downloads/Transcriptions/Somewhere%20in%20the%20Skies%20(Ryan%20Sprague)/" TargetMode="External"/><Relationship Id="rId936" Type="http://schemas.openxmlformats.org/officeDocument/2006/relationships/hyperlink" Target="https://files.afu.se/Downloads/Transcriptions/Somewhere%20in%20the%20Skies%20(Ryan%20Sprague)/" TargetMode="External"/><Relationship Id="rId65" Type="http://schemas.openxmlformats.org/officeDocument/2006/relationships/hyperlink" Target="https://youtu.be/86fLP95WR98" TargetMode="External"/><Relationship Id="rId130" Type="http://schemas.openxmlformats.org/officeDocument/2006/relationships/hyperlink" Target="https://files.afu.se/Downloads/Transcriptions/Somewhere%20in%20the%20Skies%20(Ryan%20Sprague)/" TargetMode="External"/><Relationship Id="rId368" Type="http://schemas.openxmlformats.org/officeDocument/2006/relationships/hyperlink" Target="https://files.afu.se/Downloads/Transcriptions/Somewhere%20in%20the%20Skies%20(Ryan%20Sprague)/" TargetMode="External"/><Relationship Id="rId575" Type="http://schemas.openxmlformats.org/officeDocument/2006/relationships/hyperlink" Target="https://youtu.be/PDguRF1YCoU" TargetMode="External"/><Relationship Id="rId782" Type="http://schemas.openxmlformats.org/officeDocument/2006/relationships/hyperlink" Target="https://files.afu.se/Downloads/Transcriptions/Somewhere%20in%20the%20Skies%20(Ryan%20Sprague)/" TargetMode="External"/><Relationship Id="rId228" Type="http://schemas.openxmlformats.org/officeDocument/2006/relationships/hyperlink" Target="https://files.afu.se/Downloads/Transcriptions/Somewhere%20in%20the%20Skies%20(Ryan%20Sprague)/" TargetMode="External"/><Relationship Id="rId435" Type="http://schemas.openxmlformats.org/officeDocument/2006/relationships/hyperlink" Target="https://youtu.be/rbKYlpP95_k" TargetMode="External"/><Relationship Id="rId642" Type="http://schemas.openxmlformats.org/officeDocument/2006/relationships/hyperlink" Target="https://files.afu.se/Downloads/Transcriptions/Somewhere%20in%20the%20Skies%20(Ryan%20Sprague)/" TargetMode="External"/><Relationship Id="rId281" Type="http://schemas.openxmlformats.org/officeDocument/2006/relationships/hyperlink" Target="https://youtu.be/XUFv9905ELw" TargetMode="External"/><Relationship Id="rId502" Type="http://schemas.openxmlformats.org/officeDocument/2006/relationships/hyperlink" Target="https://files.afu.se/Downloads/Transcriptions/Somewhere%20in%20the%20Skies%20(Ryan%20Sprague)/" TargetMode="External"/><Relationship Id="rId947" Type="http://schemas.openxmlformats.org/officeDocument/2006/relationships/hyperlink" Target="https://youtu.be/uEiHQls_-Y8" TargetMode="External"/><Relationship Id="rId76" Type="http://schemas.openxmlformats.org/officeDocument/2006/relationships/hyperlink" Target="https://files.afu.se/Downloads/Transcriptions/Somewhere%20in%20the%20Skies%20(Ryan%20Sprague)/" TargetMode="External"/><Relationship Id="rId141" Type="http://schemas.openxmlformats.org/officeDocument/2006/relationships/hyperlink" Target="https://youtu.be/aB5w_uMXzBE" TargetMode="External"/><Relationship Id="rId379" Type="http://schemas.openxmlformats.org/officeDocument/2006/relationships/hyperlink" Target="https://youtu.be/ZeO8lAht-kA" TargetMode="External"/><Relationship Id="rId586" Type="http://schemas.openxmlformats.org/officeDocument/2006/relationships/hyperlink" Target="https://files.afu.se/Downloads/Transcriptions/Somewhere%20in%20the%20Skies%20(Ryan%20Sprague)/" TargetMode="External"/><Relationship Id="rId793" Type="http://schemas.openxmlformats.org/officeDocument/2006/relationships/hyperlink" Target="https://youtu.be/Cu01_X5Qthk" TargetMode="External"/><Relationship Id="rId807" Type="http://schemas.openxmlformats.org/officeDocument/2006/relationships/hyperlink" Target="https://youtu.be/SwrGDjwmCKo" TargetMode="External"/><Relationship Id="rId7" Type="http://schemas.openxmlformats.org/officeDocument/2006/relationships/hyperlink" Target="https://youtu.be/c-K1BduKR98" TargetMode="External"/><Relationship Id="rId239" Type="http://schemas.openxmlformats.org/officeDocument/2006/relationships/hyperlink" Target="https://youtu.be/bm949Aa9jVc" TargetMode="External"/><Relationship Id="rId446" Type="http://schemas.openxmlformats.org/officeDocument/2006/relationships/hyperlink" Target="https://files.afu.se/Downloads/Transcriptions/Somewhere%20in%20the%20Skies%20(Ryan%20Sprague)/" TargetMode="External"/><Relationship Id="rId653" Type="http://schemas.openxmlformats.org/officeDocument/2006/relationships/hyperlink" Target="https://youtu.be/7ZCH-JGOiDA" TargetMode="External"/><Relationship Id="rId292" Type="http://schemas.openxmlformats.org/officeDocument/2006/relationships/hyperlink" Target="https://files.afu.se/Downloads/Transcriptions/Somewhere%20in%20the%20Skies%20(Ryan%20Sprague)/" TargetMode="External"/><Relationship Id="rId306" Type="http://schemas.openxmlformats.org/officeDocument/2006/relationships/hyperlink" Target="https://files.afu.se/Downloads/Transcriptions/Somewhere%20in%20the%20Skies%20(Ryan%20Sprague)/" TargetMode="External"/><Relationship Id="rId860" Type="http://schemas.openxmlformats.org/officeDocument/2006/relationships/hyperlink" Target="https://files.afu.se/Downloads/Transcriptions/Somewhere%20in%20the%20Skies%20(Ryan%20Sprague)/" TargetMode="External"/><Relationship Id="rId87" Type="http://schemas.openxmlformats.org/officeDocument/2006/relationships/hyperlink" Target="https://youtu.be/6hWpzs-r-mw" TargetMode="External"/><Relationship Id="rId513" Type="http://schemas.openxmlformats.org/officeDocument/2006/relationships/hyperlink" Target="https://youtu.be/gd3uuu_6LKo" TargetMode="External"/><Relationship Id="rId597" Type="http://schemas.openxmlformats.org/officeDocument/2006/relationships/hyperlink" Target="https://youtu.be/OD-LDx9BCD8" TargetMode="External"/><Relationship Id="rId720" Type="http://schemas.openxmlformats.org/officeDocument/2006/relationships/hyperlink" Target="https://files.afu.se/Downloads/Transcriptions/Somewhere%20in%20the%20Skies%20(Ryan%20Sprague)/" TargetMode="External"/><Relationship Id="rId818" Type="http://schemas.openxmlformats.org/officeDocument/2006/relationships/hyperlink" Target="https://files.afu.se/Downloads/Transcriptions/Somewhere%20in%20the%20Skies%20(Ryan%20Sprague)/" TargetMode="External"/><Relationship Id="rId152" Type="http://schemas.openxmlformats.org/officeDocument/2006/relationships/hyperlink" Target="https://files.afu.se/Downloads/Transcriptions/Somewhere%20in%20the%20Skies%20(Ryan%20Sprague)/" TargetMode="External"/><Relationship Id="rId457" Type="http://schemas.openxmlformats.org/officeDocument/2006/relationships/hyperlink" Target="https://youtu.be/Tbn0K-tonpI" TargetMode="External"/><Relationship Id="rId664" Type="http://schemas.openxmlformats.org/officeDocument/2006/relationships/hyperlink" Target="https://files.afu.se/Downloads/Transcriptions/Somewhere%20in%20the%20Skies%20(Ryan%20Sprague)/" TargetMode="External"/><Relationship Id="rId871" Type="http://schemas.openxmlformats.org/officeDocument/2006/relationships/hyperlink" Target="https://youtu.be/pwD6Yo2Qsjg" TargetMode="External"/><Relationship Id="rId14" Type="http://schemas.openxmlformats.org/officeDocument/2006/relationships/hyperlink" Target="https://files.afu.se/Downloads/Transcriptions/Somewhere%20in%20the%20Skies%20(Ryan%20Sprague)/" TargetMode="External"/><Relationship Id="rId317" Type="http://schemas.openxmlformats.org/officeDocument/2006/relationships/hyperlink" Target="https://youtu.be/rKI5S1i-EUw" TargetMode="External"/><Relationship Id="rId524" Type="http://schemas.openxmlformats.org/officeDocument/2006/relationships/hyperlink" Target="https://files.afu.se/Downloads/Transcriptions/Somewhere%20in%20the%20Skies%20(Ryan%20Sprague)/" TargetMode="External"/><Relationship Id="rId731" Type="http://schemas.openxmlformats.org/officeDocument/2006/relationships/hyperlink" Target="https://youtu.be/PtbHXUkfYj4" TargetMode="External"/><Relationship Id="rId98" Type="http://schemas.openxmlformats.org/officeDocument/2006/relationships/hyperlink" Target="https://files.afu.se/Downloads/Transcriptions/Somewhere%20in%20the%20Skies%20(Ryan%20Sprague)/" TargetMode="External"/><Relationship Id="rId163" Type="http://schemas.openxmlformats.org/officeDocument/2006/relationships/hyperlink" Target="https://youtu.be/-E_YyT8w3gY" TargetMode="External"/><Relationship Id="rId370" Type="http://schemas.openxmlformats.org/officeDocument/2006/relationships/hyperlink" Target="https://files.afu.se/Downloads/Transcriptions/Somewhere%20in%20the%20Skies%20(Ryan%20Sprague)/" TargetMode="External"/><Relationship Id="rId829" Type="http://schemas.openxmlformats.org/officeDocument/2006/relationships/hyperlink" Target="https://youtu.be/EPWrbqyixbI" TargetMode="External"/><Relationship Id="rId230" Type="http://schemas.openxmlformats.org/officeDocument/2006/relationships/hyperlink" Target="https://files.afu.se/Downloads/Transcriptions/Somewhere%20in%20the%20Skies%20(Ryan%20Sprague)/" TargetMode="External"/><Relationship Id="rId468" Type="http://schemas.openxmlformats.org/officeDocument/2006/relationships/hyperlink" Target="https://files.afu.se/Downloads/Transcriptions/Somewhere%20in%20the%20Skies%20(Ryan%20Sprague)/" TargetMode="External"/><Relationship Id="rId675" Type="http://schemas.openxmlformats.org/officeDocument/2006/relationships/hyperlink" Target="https://youtu.be/Mn_x6RpaqA0" TargetMode="External"/><Relationship Id="rId882" Type="http://schemas.openxmlformats.org/officeDocument/2006/relationships/hyperlink" Target="https://files.afu.se/Downloads/Transcriptions/Somewhere%20in%20the%20Skies%20(Ryan%20Sprague)/" TargetMode="External"/><Relationship Id="rId25" Type="http://schemas.openxmlformats.org/officeDocument/2006/relationships/hyperlink" Target="https://youtu.be/EL-xtBm4i1A" TargetMode="External"/><Relationship Id="rId328" Type="http://schemas.openxmlformats.org/officeDocument/2006/relationships/hyperlink" Target="https://files.afu.se/Downloads/Transcriptions/Somewhere%20in%20the%20Skies%20(Ryan%20Sprague)/" TargetMode="External"/><Relationship Id="rId535" Type="http://schemas.openxmlformats.org/officeDocument/2006/relationships/hyperlink" Target="https://youtu.be/qNuyEqhS6Vk" TargetMode="External"/><Relationship Id="rId742" Type="http://schemas.openxmlformats.org/officeDocument/2006/relationships/hyperlink" Target="https://files.afu.se/Downloads/Transcriptions/Somewhere%20in%20the%20Skies%20(Ryan%20Sprague)/" TargetMode="External"/><Relationship Id="rId174" Type="http://schemas.openxmlformats.org/officeDocument/2006/relationships/hyperlink" Target="https://files.afu.se/Downloads/Transcriptions/Somewhere%20in%20the%20Skies%20(Ryan%20Sprague)/" TargetMode="External"/><Relationship Id="rId381" Type="http://schemas.openxmlformats.org/officeDocument/2006/relationships/hyperlink" Target="https://youtu.be/VJl9CtK0mrU" TargetMode="External"/><Relationship Id="rId602" Type="http://schemas.openxmlformats.org/officeDocument/2006/relationships/hyperlink" Target="https://files.afu.se/Downloads/Transcriptions/Somewhere%20in%20the%20Skies%20(Ryan%20Sprague)/" TargetMode="External"/><Relationship Id="rId241" Type="http://schemas.openxmlformats.org/officeDocument/2006/relationships/hyperlink" Target="https://youtu.be/F2266DFQzhM" TargetMode="External"/><Relationship Id="rId479" Type="http://schemas.openxmlformats.org/officeDocument/2006/relationships/hyperlink" Target="https://youtu.be/rKER-dmQflU" TargetMode="External"/><Relationship Id="rId686" Type="http://schemas.openxmlformats.org/officeDocument/2006/relationships/hyperlink" Target="https://files.afu.se/Downloads/Transcriptions/Somewhere%20in%20the%20Skies%20(Ryan%20Sprague)/" TargetMode="External"/><Relationship Id="rId893" Type="http://schemas.openxmlformats.org/officeDocument/2006/relationships/hyperlink" Target="https://youtu.be/JKqSM8iWV6M" TargetMode="External"/><Relationship Id="rId907" Type="http://schemas.openxmlformats.org/officeDocument/2006/relationships/hyperlink" Target="https://youtu.be/PfYag9aT44M" TargetMode="External"/><Relationship Id="rId36" Type="http://schemas.openxmlformats.org/officeDocument/2006/relationships/hyperlink" Target="https://files.afu.se/Downloads/Transcriptions/Somewhere%20in%20the%20Skies%20(Ryan%20Sprague)/" TargetMode="External"/><Relationship Id="rId339" Type="http://schemas.openxmlformats.org/officeDocument/2006/relationships/hyperlink" Target="https://youtu.be/ecA_ArZTYDY" TargetMode="External"/><Relationship Id="rId546" Type="http://schemas.openxmlformats.org/officeDocument/2006/relationships/hyperlink" Target="https://files.afu.se/Downloads/Transcriptions/Somewhere%20in%20the%20Skies%20(Ryan%20Sprague)/" TargetMode="External"/><Relationship Id="rId753" Type="http://schemas.openxmlformats.org/officeDocument/2006/relationships/hyperlink" Target="https://youtu.be/ywryYZVRWgo" TargetMode="External"/><Relationship Id="rId101" Type="http://schemas.openxmlformats.org/officeDocument/2006/relationships/hyperlink" Target="https://youtu.be/u0sxqOotf74" TargetMode="External"/><Relationship Id="rId185" Type="http://schemas.openxmlformats.org/officeDocument/2006/relationships/hyperlink" Target="https://youtu.be/axZka_n11vQ" TargetMode="External"/><Relationship Id="rId406" Type="http://schemas.openxmlformats.org/officeDocument/2006/relationships/hyperlink" Target="https://files.afu.se/Downloads/Transcriptions/Somewhere%20in%20the%20Skies%20(Ryan%20Sprague)/" TargetMode="External"/><Relationship Id="rId392" Type="http://schemas.openxmlformats.org/officeDocument/2006/relationships/hyperlink" Target="https://files.afu.se/Downloads/Transcriptions/Somewhere%20in%20the%20Skies%20(Ryan%20Sprague)/" TargetMode="External"/><Relationship Id="rId613" Type="http://schemas.openxmlformats.org/officeDocument/2006/relationships/hyperlink" Target="https://youtu.be/ImcgyXHpRfA" TargetMode="External"/><Relationship Id="rId697" Type="http://schemas.openxmlformats.org/officeDocument/2006/relationships/hyperlink" Target="https://youtu.be/lgJy7DUGlxc" TargetMode="External"/><Relationship Id="rId820" Type="http://schemas.openxmlformats.org/officeDocument/2006/relationships/hyperlink" Target="https://files.afu.se/Downloads/Transcriptions/Somewhere%20in%20the%20Skies%20(Ryan%20Sprague)/" TargetMode="External"/><Relationship Id="rId918" Type="http://schemas.openxmlformats.org/officeDocument/2006/relationships/hyperlink" Target="https://files.afu.se/Downloads/Transcriptions/Somewhere%20in%20the%20Skies%20(Ryan%20Sprague)/" TargetMode="External"/><Relationship Id="rId252" Type="http://schemas.openxmlformats.org/officeDocument/2006/relationships/hyperlink" Target="https://files.afu.se/Downloads/Transcriptions/Somewhere%20in%20the%20Skies%20(Ryan%20Sprague)/" TargetMode="External"/><Relationship Id="rId47" Type="http://schemas.openxmlformats.org/officeDocument/2006/relationships/hyperlink" Target="https://youtu.be/IgLAXWuaiss" TargetMode="External"/><Relationship Id="rId112" Type="http://schemas.openxmlformats.org/officeDocument/2006/relationships/hyperlink" Target="https://files.afu.se/Downloads/Transcriptions/Somewhere%20in%20the%20Skies%20(Ryan%20Sprague)/" TargetMode="External"/><Relationship Id="rId557" Type="http://schemas.openxmlformats.org/officeDocument/2006/relationships/hyperlink" Target="https://youtu.be/ga0y_qJxv0M" TargetMode="External"/><Relationship Id="rId764" Type="http://schemas.openxmlformats.org/officeDocument/2006/relationships/hyperlink" Target="https://files.afu.se/Downloads/Transcriptions/Somewhere%20in%20the%20Skies%20(Ryan%20Sprague)/" TargetMode="External"/><Relationship Id="rId196" Type="http://schemas.openxmlformats.org/officeDocument/2006/relationships/hyperlink" Target="https://files.afu.se/Downloads/Transcriptions/Somewhere%20in%20the%20Skies%20(Ryan%20Sprague)/" TargetMode="External"/><Relationship Id="rId417" Type="http://schemas.openxmlformats.org/officeDocument/2006/relationships/hyperlink" Target="https://youtu.be/luGvwKR7OfU" TargetMode="External"/><Relationship Id="rId624" Type="http://schemas.openxmlformats.org/officeDocument/2006/relationships/hyperlink" Target="https://files.afu.se/Downloads/Transcriptions/Somewhere%20in%20the%20Skies%20(Ryan%20Sprague)/" TargetMode="External"/><Relationship Id="rId831" Type="http://schemas.openxmlformats.org/officeDocument/2006/relationships/hyperlink" Target="https://youtu.be/wxXI09BpiXA" TargetMode="External"/><Relationship Id="rId263" Type="http://schemas.openxmlformats.org/officeDocument/2006/relationships/hyperlink" Target="https://youtu.be/845pX0WqoTo" TargetMode="External"/><Relationship Id="rId470" Type="http://schemas.openxmlformats.org/officeDocument/2006/relationships/hyperlink" Target="https://files.afu.se/Downloads/Transcriptions/Somewhere%20in%20the%20Skies%20(Ryan%20Sprague)/" TargetMode="External"/><Relationship Id="rId929" Type="http://schemas.openxmlformats.org/officeDocument/2006/relationships/hyperlink" Target="https://youtu.be/8SKEyNRomG0" TargetMode="External"/><Relationship Id="rId58" Type="http://schemas.openxmlformats.org/officeDocument/2006/relationships/hyperlink" Target="https://files.afu.se/Downloads/Transcriptions/Somewhere%20in%20the%20Skies%20(Ryan%20Sprague)/" TargetMode="External"/><Relationship Id="rId123" Type="http://schemas.openxmlformats.org/officeDocument/2006/relationships/hyperlink" Target="https://youtu.be/Exj53u7uVAs" TargetMode="External"/><Relationship Id="rId330" Type="http://schemas.openxmlformats.org/officeDocument/2006/relationships/hyperlink" Target="https://files.afu.se/Downloads/Transcriptions/Somewhere%20in%20the%20Skies%20(Ryan%20Sprague)/" TargetMode="External"/><Relationship Id="rId568" Type="http://schemas.openxmlformats.org/officeDocument/2006/relationships/hyperlink" Target="https://files.afu.se/Downloads/Transcriptions/Somewhere%20in%20the%20Skies%20(Ryan%20Sprague)/" TargetMode="External"/><Relationship Id="rId775" Type="http://schemas.openxmlformats.org/officeDocument/2006/relationships/hyperlink" Target="https://youtu.be/Wxy2OcGrElk" TargetMode="External"/><Relationship Id="rId428" Type="http://schemas.openxmlformats.org/officeDocument/2006/relationships/hyperlink" Target="https://files.afu.se/Downloads/Transcriptions/Somewhere%20in%20the%20Skies%20(Ryan%20Sprague)/" TargetMode="External"/><Relationship Id="rId635" Type="http://schemas.openxmlformats.org/officeDocument/2006/relationships/hyperlink" Target="https://youtu.be/-inwyO7C06c" TargetMode="External"/><Relationship Id="rId842" Type="http://schemas.openxmlformats.org/officeDocument/2006/relationships/hyperlink" Target="https://files.afu.se/Downloads/Transcriptions/Somewhere%20in%20the%20Skies%20(Ryan%20Sprague)/" TargetMode="External"/><Relationship Id="rId274" Type="http://schemas.openxmlformats.org/officeDocument/2006/relationships/hyperlink" Target="https://files.afu.se/Downloads/Transcriptions/Somewhere%20in%20the%20Skies%20(Ryan%20Sprague)/" TargetMode="External"/><Relationship Id="rId481" Type="http://schemas.openxmlformats.org/officeDocument/2006/relationships/hyperlink" Target="https://youtu.be/280nrPhHTk0" TargetMode="External"/><Relationship Id="rId702" Type="http://schemas.openxmlformats.org/officeDocument/2006/relationships/hyperlink" Target="https://files.afu.se/Downloads/Transcriptions/Somewhere%20in%20the%20Skies%20(Ryan%20Sprague)/" TargetMode="External"/><Relationship Id="rId69" Type="http://schemas.openxmlformats.org/officeDocument/2006/relationships/hyperlink" Target="https://youtu.be/BKKb1UEccQY" TargetMode="External"/><Relationship Id="rId134" Type="http://schemas.openxmlformats.org/officeDocument/2006/relationships/hyperlink" Target="https://files.afu.se/Downloads/Transcriptions/Somewhere%20in%20the%20Skies%20(Ryan%20Sprague)/" TargetMode="External"/><Relationship Id="rId579" Type="http://schemas.openxmlformats.org/officeDocument/2006/relationships/hyperlink" Target="https://youtu.be/kzKCtT8ex3k" TargetMode="External"/><Relationship Id="rId786" Type="http://schemas.openxmlformats.org/officeDocument/2006/relationships/hyperlink" Target="https://files.afu.se/Downloads/Transcriptions/Somewhere%20in%20the%20Skies%20(Ryan%20Sprague)/" TargetMode="External"/><Relationship Id="rId341" Type="http://schemas.openxmlformats.org/officeDocument/2006/relationships/hyperlink" Target="https://youtu.be/13kzQPUd4XY" TargetMode="External"/><Relationship Id="rId439" Type="http://schemas.openxmlformats.org/officeDocument/2006/relationships/hyperlink" Target="https://youtu.be/vT2Gns6E6UI" TargetMode="External"/><Relationship Id="rId646" Type="http://schemas.openxmlformats.org/officeDocument/2006/relationships/hyperlink" Target="https://files.afu.se/Downloads/Transcriptions/Somewhere%20in%20the%20Skies%20(Ryan%20Sprague)/" TargetMode="External"/><Relationship Id="rId201" Type="http://schemas.openxmlformats.org/officeDocument/2006/relationships/hyperlink" Target="https://youtu.be/AsNq-OQ9CbE" TargetMode="External"/><Relationship Id="rId285" Type="http://schemas.openxmlformats.org/officeDocument/2006/relationships/hyperlink" Target="https://youtu.be/eUWNkPa1iYs" TargetMode="External"/><Relationship Id="rId506" Type="http://schemas.openxmlformats.org/officeDocument/2006/relationships/hyperlink" Target="https://files.afu.se/Downloads/Transcriptions/Somewhere%20in%20the%20Skies%20(Ryan%20Sprague)/" TargetMode="External"/><Relationship Id="rId853" Type="http://schemas.openxmlformats.org/officeDocument/2006/relationships/hyperlink" Target="https://youtu.be/qTMQM311mHs" TargetMode="External"/><Relationship Id="rId492" Type="http://schemas.openxmlformats.org/officeDocument/2006/relationships/hyperlink" Target="https://files.afu.se/Downloads/Transcriptions/Somewhere%20in%20the%20Skies%20(Ryan%20Sprague)/" TargetMode="External"/><Relationship Id="rId713" Type="http://schemas.openxmlformats.org/officeDocument/2006/relationships/hyperlink" Target="https://youtu.be/LxWPnVihg_A" TargetMode="External"/><Relationship Id="rId797" Type="http://schemas.openxmlformats.org/officeDocument/2006/relationships/hyperlink" Target="https://youtu.be/EjB1MaJT2cs" TargetMode="External"/><Relationship Id="rId920" Type="http://schemas.openxmlformats.org/officeDocument/2006/relationships/hyperlink" Target="https://files.afu.se/Downloads/Transcriptions/Somewhere%20in%20the%20Skies%20(Ryan%20Sprague)/" TargetMode="External"/><Relationship Id="rId145" Type="http://schemas.openxmlformats.org/officeDocument/2006/relationships/hyperlink" Target="https://youtu.be/feiz8TTGRsM" TargetMode="External"/><Relationship Id="rId352" Type="http://schemas.openxmlformats.org/officeDocument/2006/relationships/hyperlink" Target="https://files.afu.se/Downloads/Transcriptions/Somewhere%20in%20the%20Skies%20(Ryan%20Sprague)/" TargetMode="External"/><Relationship Id="rId212" Type="http://schemas.openxmlformats.org/officeDocument/2006/relationships/hyperlink" Target="https://files.afu.se/Downloads/Transcriptions/Somewhere%20in%20the%20Skies%20(Ryan%20Sprague)/" TargetMode="External"/><Relationship Id="rId657" Type="http://schemas.openxmlformats.org/officeDocument/2006/relationships/hyperlink" Target="https://youtu.be/kDN64Vj64tg" TargetMode="External"/><Relationship Id="rId864" Type="http://schemas.openxmlformats.org/officeDocument/2006/relationships/hyperlink" Target="https://files.afu.se/Downloads/Transcriptions/Somewhere%20in%20the%20Skies%20(Ryan%20Sprague)/" TargetMode="External"/><Relationship Id="rId296" Type="http://schemas.openxmlformats.org/officeDocument/2006/relationships/hyperlink" Target="https://files.afu.se/Downloads/Transcriptions/Somewhere%20in%20the%20Skies%20(Ryan%20Sprague)/" TargetMode="External"/><Relationship Id="rId517" Type="http://schemas.openxmlformats.org/officeDocument/2006/relationships/hyperlink" Target="https://youtu.be/cqO20fxaYmg" TargetMode="External"/><Relationship Id="rId724" Type="http://schemas.openxmlformats.org/officeDocument/2006/relationships/hyperlink" Target="https://files.afu.se/Downloads/Transcriptions/Somewhere%20in%20the%20Skies%20(Ryan%20Sprague)/" TargetMode="External"/><Relationship Id="rId931" Type="http://schemas.openxmlformats.org/officeDocument/2006/relationships/hyperlink" Target="https://youtu.be/-zRBZwHBUKQ" TargetMode="External"/><Relationship Id="rId60" Type="http://schemas.openxmlformats.org/officeDocument/2006/relationships/hyperlink" Target="https://files.afu.se/Downloads/Transcriptions/Somewhere%20in%20the%20Skies%20(Ryan%20Sprague)/" TargetMode="External"/><Relationship Id="rId156" Type="http://schemas.openxmlformats.org/officeDocument/2006/relationships/hyperlink" Target="https://files.afu.se/Downloads/Transcriptions/Somewhere%20in%20the%20Skies%20(Ryan%20Sprague)/" TargetMode="External"/><Relationship Id="rId363" Type="http://schemas.openxmlformats.org/officeDocument/2006/relationships/hyperlink" Target="https://youtu.be/0rffy3Lwrvw" TargetMode="External"/><Relationship Id="rId570" Type="http://schemas.openxmlformats.org/officeDocument/2006/relationships/hyperlink" Target="https://files.afu.se/Downloads/Transcriptions/Somewhere%20in%20the%20Skies%20(Ryan%20Sprague)/" TargetMode="External"/><Relationship Id="rId223" Type="http://schemas.openxmlformats.org/officeDocument/2006/relationships/hyperlink" Target="https://youtu.be/aGjYDDJXpuo" TargetMode="External"/><Relationship Id="rId430" Type="http://schemas.openxmlformats.org/officeDocument/2006/relationships/hyperlink" Target="https://files.afu.se/Downloads/Transcriptions/Somewhere%20in%20the%20Skies%20(Ryan%20Sprague)/" TargetMode="External"/><Relationship Id="rId668" Type="http://schemas.openxmlformats.org/officeDocument/2006/relationships/hyperlink" Target="https://files.afu.se/Downloads/Transcriptions/Somewhere%20in%20the%20Skies%20(Ryan%20Sprague)/" TargetMode="External"/><Relationship Id="rId875" Type="http://schemas.openxmlformats.org/officeDocument/2006/relationships/hyperlink" Target="https://youtu.be/xCpODaJahFU" TargetMode="External"/><Relationship Id="rId18" Type="http://schemas.openxmlformats.org/officeDocument/2006/relationships/hyperlink" Target="https://files.afu.se/Downloads/Transcriptions/Somewhere%20in%20the%20Skies%20(Ryan%20Sprague)/" TargetMode="External"/><Relationship Id="rId528" Type="http://schemas.openxmlformats.org/officeDocument/2006/relationships/hyperlink" Target="https://files.afu.se/Downloads/Transcriptions/Somewhere%20in%20the%20Skies%20(Ryan%20Sprague)/" TargetMode="External"/><Relationship Id="rId735" Type="http://schemas.openxmlformats.org/officeDocument/2006/relationships/hyperlink" Target="https://youtu.be/2s3qW1q2KUE" TargetMode="External"/><Relationship Id="rId942" Type="http://schemas.openxmlformats.org/officeDocument/2006/relationships/hyperlink" Target="https://files.afu.se/Downloads/Transcriptions/Somewhere%20in%20the%20Skies%20(Ryan%20Sprague)/" TargetMode="External"/><Relationship Id="rId167" Type="http://schemas.openxmlformats.org/officeDocument/2006/relationships/hyperlink" Target="https://youtu.be/jHvzZPUhrPM" TargetMode="External"/><Relationship Id="rId374" Type="http://schemas.openxmlformats.org/officeDocument/2006/relationships/hyperlink" Target="https://files.afu.se/Downloads/Transcriptions/Somewhere%20in%20the%20Skies%20(Ryan%20Sprague)/" TargetMode="External"/><Relationship Id="rId581" Type="http://schemas.openxmlformats.org/officeDocument/2006/relationships/hyperlink" Target="https://youtu.be/clkRNz3RQ3w" TargetMode="External"/><Relationship Id="rId71" Type="http://schemas.openxmlformats.org/officeDocument/2006/relationships/hyperlink" Target="https://youtu.be/nLqP4E3A8iE" TargetMode="External"/><Relationship Id="rId234" Type="http://schemas.openxmlformats.org/officeDocument/2006/relationships/hyperlink" Target="https://files.afu.se/Downloads/Transcriptions/Somewhere%20in%20the%20Skies%20(Ryan%20Sprague)/" TargetMode="External"/><Relationship Id="rId679" Type="http://schemas.openxmlformats.org/officeDocument/2006/relationships/hyperlink" Target="https://youtu.be/JlDwM9mVcgI" TargetMode="External"/><Relationship Id="rId802" Type="http://schemas.openxmlformats.org/officeDocument/2006/relationships/hyperlink" Target="https://files.afu.se/Downloads/Transcriptions/Somewhere%20in%20the%20Skies%20(Ryan%20Sprague)/" TargetMode="External"/><Relationship Id="rId886" Type="http://schemas.openxmlformats.org/officeDocument/2006/relationships/hyperlink" Target="https://files.afu.se/Downloads/Transcriptions/Somewhere%20in%20the%20Skies%20(Ryan%20Sprague)/" TargetMode="External"/><Relationship Id="rId2" Type="http://schemas.openxmlformats.org/officeDocument/2006/relationships/hyperlink" Target="https://files.afu.se/Downloads/Transcriptions/Somewhere%20in%20the%20Skies%20(Ryan%20Sprague)/" TargetMode="External"/><Relationship Id="rId29" Type="http://schemas.openxmlformats.org/officeDocument/2006/relationships/hyperlink" Target="https://youtu.be/IhtefMQA9dk" TargetMode="External"/><Relationship Id="rId441" Type="http://schemas.openxmlformats.org/officeDocument/2006/relationships/hyperlink" Target="https://youtu.be/4L6bAAL4hFg" TargetMode="External"/><Relationship Id="rId539" Type="http://schemas.openxmlformats.org/officeDocument/2006/relationships/hyperlink" Target="https://youtu.be/c_8iszQawvM" TargetMode="External"/><Relationship Id="rId746" Type="http://schemas.openxmlformats.org/officeDocument/2006/relationships/hyperlink" Target="https://files.afu.se/Downloads/Transcriptions/Somewhere%20in%20the%20Skies%20(Ryan%20Sprague)/" TargetMode="External"/><Relationship Id="rId178" Type="http://schemas.openxmlformats.org/officeDocument/2006/relationships/hyperlink" Target="https://files.afu.se/Downloads/Transcriptions/Somewhere%20in%20the%20Skies%20(Ryan%20Sprague)/" TargetMode="External"/><Relationship Id="rId301" Type="http://schemas.openxmlformats.org/officeDocument/2006/relationships/hyperlink" Target="https://youtu.be/KdNV285Hsp0" TargetMode="External"/><Relationship Id="rId82" Type="http://schemas.openxmlformats.org/officeDocument/2006/relationships/hyperlink" Target="https://files.afu.se/Downloads/Transcriptions/Somewhere%20in%20the%20Skies%20(Ryan%20Sprague)/" TargetMode="External"/><Relationship Id="rId385" Type="http://schemas.openxmlformats.org/officeDocument/2006/relationships/hyperlink" Target="https://youtu.be/F6HBVrkKd44" TargetMode="External"/><Relationship Id="rId592" Type="http://schemas.openxmlformats.org/officeDocument/2006/relationships/hyperlink" Target="https://files.afu.se/Downloads/Transcriptions/Somewhere%20in%20the%20Skies%20(Ryan%20Sprague)/" TargetMode="External"/><Relationship Id="rId606" Type="http://schemas.openxmlformats.org/officeDocument/2006/relationships/hyperlink" Target="https://files.afu.se/Downloads/Transcriptions/Somewhere%20in%20the%20Skies%20(Ryan%20Sprague)/" TargetMode="External"/><Relationship Id="rId813" Type="http://schemas.openxmlformats.org/officeDocument/2006/relationships/hyperlink" Target="https://youtu.be/EHK7Rjbz4So" TargetMode="External"/><Relationship Id="rId245" Type="http://schemas.openxmlformats.org/officeDocument/2006/relationships/hyperlink" Target="https://youtu.be/cTlp3NKlSzw" TargetMode="External"/><Relationship Id="rId452" Type="http://schemas.openxmlformats.org/officeDocument/2006/relationships/hyperlink" Target="https://files.afu.se/Downloads/Transcriptions/Somewhere%20in%20the%20Skies%20(Ryan%20Sprague)/" TargetMode="External"/><Relationship Id="rId897" Type="http://schemas.openxmlformats.org/officeDocument/2006/relationships/hyperlink" Target="https://youtu.be/WK0BC9wtvfA" TargetMode="External"/><Relationship Id="rId105" Type="http://schemas.openxmlformats.org/officeDocument/2006/relationships/hyperlink" Target="https://youtu.be/GwUumUswKB8" TargetMode="External"/><Relationship Id="rId312" Type="http://schemas.openxmlformats.org/officeDocument/2006/relationships/hyperlink" Target="https://files.afu.se/Downloads/Transcriptions/Somewhere%20in%20the%20Skies%20(Ryan%20Sprague)/" TargetMode="External"/><Relationship Id="rId757" Type="http://schemas.openxmlformats.org/officeDocument/2006/relationships/hyperlink" Target="https://youtu.be/NnYtXRSHVrQ" TargetMode="External"/><Relationship Id="rId93" Type="http://schemas.openxmlformats.org/officeDocument/2006/relationships/hyperlink" Target="https://youtu.be/ZrJPpkeSlxk" TargetMode="External"/><Relationship Id="rId189" Type="http://schemas.openxmlformats.org/officeDocument/2006/relationships/hyperlink" Target="https://youtu.be/pE589oXiAtY" TargetMode="External"/><Relationship Id="rId396" Type="http://schemas.openxmlformats.org/officeDocument/2006/relationships/hyperlink" Target="https://files.afu.se/Downloads/Transcriptions/Somewhere%20in%20the%20Skies%20(Ryan%20Sprague)/" TargetMode="External"/><Relationship Id="rId617" Type="http://schemas.openxmlformats.org/officeDocument/2006/relationships/hyperlink" Target="https://youtu.be/56zn1E6bdvk" TargetMode="External"/><Relationship Id="rId824" Type="http://schemas.openxmlformats.org/officeDocument/2006/relationships/hyperlink" Target="https://files.afu.se/Downloads/Transcriptions/Somewhere%20in%20the%20Skies%20(Ryan%20Sprague)/" TargetMode="External"/><Relationship Id="rId256" Type="http://schemas.openxmlformats.org/officeDocument/2006/relationships/hyperlink" Target="https://files.afu.se/Downloads/Transcriptions/Somewhere%20in%20the%20Skies%20(Ryan%20Sprague)/" TargetMode="External"/><Relationship Id="rId463" Type="http://schemas.openxmlformats.org/officeDocument/2006/relationships/hyperlink" Target="https://youtu.be/xfcR7enlfUw" TargetMode="External"/><Relationship Id="rId670" Type="http://schemas.openxmlformats.org/officeDocument/2006/relationships/hyperlink" Target="https://files.afu.se/Downloads/Transcriptions/Somewhere%20in%20the%20Skies%20(Ryan%20Sprague)/" TargetMode="External"/><Relationship Id="rId116" Type="http://schemas.openxmlformats.org/officeDocument/2006/relationships/hyperlink" Target="https://files.afu.se/Downloads/Transcriptions/Somewhere%20in%20the%20Skies%20(Ryan%20Sprague)/" TargetMode="External"/><Relationship Id="rId323" Type="http://schemas.openxmlformats.org/officeDocument/2006/relationships/hyperlink" Target="https://youtu.be/tJLLmyIbr2M" TargetMode="External"/><Relationship Id="rId530" Type="http://schemas.openxmlformats.org/officeDocument/2006/relationships/hyperlink" Target="https://files.afu.se/Downloads/Transcriptions/Somewhere%20in%20the%20Skies%20(Ryan%20Sprague)/" TargetMode="External"/><Relationship Id="rId768" Type="http://schemas.openxmlformats.org/officeDocument/2006/relationships/hyperlink" Target="https://files.afu.se/Downloads/Transcriptions/Somewhere%20in%20the%20Skies%20(Ryan%20Sprague)/" TargetMode="External"/><Relationship Id="rId20" Type="http://schemas.openxmlformats.org/officeDocument/2006/relationships/hyperlink" Target="https://files.afu.se/Downloads/Transcriptions/Somewhere%20in%20the%20Skies%20(Ryan%20Sprague)/" TargetMode="External"/><Relationship Id="rId628" Type="http://schemas.openxmlformats.org/officeDocument/2006/relationships/hyperlink" Target="https://files.afu.se/Downloads/Transcriptions/Somewhere%20in%20the%20Skies%20(Ryan%20Sprague)/" TargetMode="External"/><Relationship Id="rId835" Type="http://schemas.openxmlformats.org/officeDocument/2006/relationships/hyperlink" Target="https://youtu.be/sXHX5wPysZ4" TargetMode="External"/><Relationship Id="rId267" Type="http://schemas.openxmlformats.org/officeDocument/2006/relationships/hyperlink" Target="https://youtu.be/PHyQojDYqVs" TargetMode="External"/><Relationship Id="rId474" Type="http://schemas.openxmlformats.org/officeDocument/2006/relationships/hyperlink" Target="https://files.afu.se/Downloads/Transcriptions/Somewhere%20in%20the%20Skies%20(Ryan%20Sprague)/" TargetMode="External"/><Relationship Id="rId127" Type="http://schemas.openxmlformats.org/officeDocument/2006/relationships/hyperlink" Target="https://youtu.be/HLrwJ2EsS8I" TargetMode="External"/><Relationship Id="rId681" Type="http://schemas.openxmlformats.org/officeDocument/2006/relationships/hyperlink" Target="https://youtu.be/Ah7zgM4-YdA" TargetMode="External"/><Relationship Id="rId779" Type="http://schemas.openxmlformats.org/officeDocument/2006/relationships/hyperlink" Target="https://youtu.be/skUal1e1cbY" TargetMode="External"/><Relationship Id="rId902" Type="http://schemas.openxmlformats.org/officeDocument/2006/relationships/hyperlink" Target="https://files.afu.se/Downloads/Transcriptions/Somewhere%20in%20the%20Skies%20(Ryan%20Sprague)/" TargetMode="External"/><Relationship Id="rId31" Type="http://schemas.openxmlformats.org/officeDocument/2006/relationships/hyperlink" Target="https://youtu.be/tH6688Q3NWA" TargetMode="External"/><Relationship Id="rId334" Type="http://schemas.openxmlformats.org/officeDocument/2006/relationships/hyperlink" Target="https://files.afu.se/Downloads/Transcriptions/Somewhere%20in%20the%20Skies%20(Ryan%20Sprague)/" TargetMode="External"/><Relationship Id="rId541" Type="http://schemas.openxmlformats.org/officeDocument/2006/relationships/hyperlink" Target="https://youtu.be/stYYwiGnU6E" TargetMode="External"/><Relationship Id="rId639" Type="http://schemas.openxmlformats.org/officeDocument/2006/relationships/hyperlink" Target="https://youtu.be/hD2-rcSW6yc" TargetMode="External"/><Relationship Id="rId180" Type="http://schemas.openxmlformats.org/officeDocument/2006/relationships/hyperlink" Target="https://files.afu.se/Downloads/Transcriptions/Somewhere%20in%20the%20Skies%20(Ryan%20Sprague)/" TargetMode="External"/><Relationship Id="rId278" Type="http://schemas.openxmlformats.org/officeDocument/2006/relationships/hyperlink" Target="https://files.afu.se/Downloads/Transcriptions/Somewhere%20in%20the%20Skies%20(Ryan%20Sprague)/" TargetMode="External"/><Relationship Id="rId401" Type="http://schemas.openxmlformats.org/officeDocument/2006/relationships/hyperlink" Target="https://youtu.be/RuMxLB7SdlY" TargetMode="External"/><Relationship Id="rId846" Type="http://schemas.openxmlformats.org/officeDocument/2006/relationships/hyperlink" Target="https://files.afu.se/Downloads/Transcriptions/Somewhere%20in%20the%20Skies%20(Ryan%20Sprague)/" TargetMode="External"/><Relationship Id="rId485" Type="http://schemas.openxmlformats.org/officeDocument/2006/relationships/hyperlink" Target="https://youtu.be/LIiPNmpvolA" TargetMode="External"/><Relationship Id="rId692" Type="http://schemas.openxmlformats.org/officeDocument/2006/relationships/hyperlink" Target="https://files.afu.se/Downloads/Transcriptions/Somewhere%20in%20the%20Skies%20(Ryan%20Sprague)/" TargetMode="External"/><Relationship Id="rId706" Type="http://schemas.openxmlformats.org/officeDocument/2006/relationships/hyperlink" Target="https://files.afu.se/Downloads/Transcriptions/Somewhere%20in%20the%20Skies%20(Ryan%20Sprague)/" TargetMode="External"/><Relationship Id="rId913" Type="http://schemas.openxmlformats.org/officeDocument/2006/relationships/hyperlink" Target="https://youtu.be/YHDsN14han4" TargetMode="External"/><Relationship Id="rId42" Type="http://schemas.openxmlformats.org/officeDocument/2006/relationships/hyperlink" Target="https://files.afu.se/Downloads/Transcriptions/Somewhere%20in%20the%20Skies%20(Ryan%20Sprague)/" TargetMode="External"/><Relationship Id="rId138" Type="http://schemas.openxmlformats.org/officeDocument/2006/relationships/hyperlink" Target="https://files.afu.se/Downloads/Transcriptions/Somewhere%20in%20the%20Skies%20(Ryan%20Sprague)/" TargetMode="External"/><Relationship Id="rId345" Type="http://schemas.openxmlformats.org/officeDocument/2006/relationships/hyperlink" Target="https://youtu.be/R5dY0oMySV0" TargetMode="External"/><Relationship Id="rId552" Type="http://schemas.openxmlformats.org/officeDocument/2006/relationships/hyperlink" Target="https://files.afu.se/Downloads/Transcriptions/Somewhere%20in%20the%20Skies%20(Ryan%20Sprague)/" TargetMode="External"/><Relationship Id="rId191" Type="http://schemas.openxmlformats.org/officeDocument/2006/relationships/hyperlink" Target="https://youtu.be/mdvR0A941-g" TargetMode="External"/><Relationship Id="rId205" Type="http://schemas.openxmlformats.org/officeDocument/2006/relationships/hyperlink" Target="https://youtu.be/k3iKmduZ_aI" TargetMode="External"/><Relationship Id="rId412" Type="http://schemas.openxmlformats.org/officeDocument/2006/relationships/hyperlink" Target="https://files.afu.se/Downloads/Transcriptions/Somewhere%20in%20the%20Skies%20(Ryan%20Sprague)/" TargetMode="External"/><Relationship Id="rId857" Type="http://schemas.openxmlformats.org/officeDocument/2006/relationships/hyperlink" Target="https://youtu.be/gjA5i-7cT_w" TargetMode="External"/><Relationship Id="rId289" Type="http://schemas.openxmlformats.org/officeDocument/2006/relationships/hyperlink" Target="https://youtu.be/v9AwRI8I2v4" TargetMode="External"/><Relationship Id="rId496" Type="http://schemas.openxmlformats.org/officeDocument/2006/relationships/hyperlink" Target="https://files.afu.se/Downloads/Transcriptions/Somewhere%20in%20the%20Skies%20(Ryan%20Sprague)/" TargetMode="External"/><Relationship Id="rId717" Type="http://schemas.openxmlformats.org/officeDocument/2006/relationships/hyperlink" Target="https://youtu.be/szVAYCxLzYI" TargetMode="External"/><Relationship Id="rId924" Type="http://schemas.openxmlformats.org/officeDocument/2006/relationships/hyperlink" Target="https://files.afu.se/Downloads/Transcriptions/Somewhere%20in%20the%20Skies%20(Ryan%20Sprague)/" TargetMode="External"/><Relationship Id="rId53" Type="http://schemas.openxmlformats.org/officeDocument/2006/relationships/hyperlink" Target="https://youtu.be/7sfe5qI_p7k" TargetMode="External"/><Relationship Id="rId149" Type="http://schemas.openxmlformats.org/officeDocument/2006/relationships/hyperlink" Target="https://youtu.be/sIK9wf47a_E" TargetMode="External"/><Relationship Id="rId356" Type="http://schemas.openxmlformats.org/officeDocument/2006/relationships/hyperlink" Target="https://files.afu.se/Downloads/Transcriptions/Somewhere%20in%20the%20Skies%20(Ryan%20Sprague)/" TargetMode="External"/><Relationship Id="rId563" Type="http://schemas.openxmlformats.org/officeDocument/2006/relationships/hyperlink" Target="https://youtu.be/HdNNlB72fDw" TargetMode="External"/><Relationship Id="rId770" Type="http://schemas.openxmlformats.org/officeDocument/2006/relationships/hyperlink" Target="https://files.afu.se/Downloads/Transcriptions/Somewhere%20in%20the%20Skies%20(Ryan%20Sprague)/" TargetMode="External"/><Relationship Id="rId216" Type="http://schemas.openxmlformats.org/officeDocument/2006/relationships/hyperlink" Target="https://files.afu.se/Downloads/Transcriptions/Somewhere%20in%20the%20Skies%20(Ryan%20Sprague)/" TargetMode="External"/><Relationship Id="rId423" Type="http://schemas.openxmlformats.org/officeDocument/2006/relationships/hyperlink" Target="https://youtu.be/d3LvxiODImY" TargetMode="External"/><Relationship Id="rId868" Type="http://schemas.openxmlformats.org/officeDocument/2006/relationships/hyperlink" Target="https://files.afu.se/Downloads/Transcriptions/Somewhere%20in%20the%20Skies%20(Ryan%20Sprague)/" TargetMode="External"/><Relationship Id="rId630" Type="http://schemas.openxmlformats.org/officeDocument/2006/relationships/hyperlink" Target="https://files.afu.se/Downloads/Transcriptions/Somewhere%20in%20the%20Skies%20(Ryan%20Sprague)/" TargetMode="External"/><Relationship Id="rId728" Type="http://schemas.openxmlformats.org/officeDocument/2006/relationships/hyperlink" Target="https://files.afu.se/Downloads/Transcriptions/Somewhere%20in%20the%20Skies%20(Ryan%20Sprague)/" TargetMode="External"/><Relationship Id="rId935" Type="http://schemas.openxmlformats.org/officeDocument/2006/relationships/hyperlink" Target="https://youtu.be/bJLAa1uMr5o" TargetMode="External"/><Relationship Id="rId64" Type="http://schemas.openxmlformats.org/officeDocument/2006/relationships/hyperlink" Target="https://files.afu.se/Downloads/Transcriptions/Somewhere%20in%20the%20Skies%20(Ryan%20Sprague)/" TargetMode="External"/><Relationship Id="rId367" Type="http://schemas.openxmlformats.org/officeDocument/2006/relationships/hyperlink" Target="https://youtu.be/Apa4FAPjcSw" TargetMode="External"/><Relationship Id="rId574" Type="http://schemas.openxmlformats.org/officeDocument/2006/relationships/hyperlink" Target="https://files.afu.se/Downloads/Transcriptions/Somewhere%20in%20the%20Skies%20(Ryan%20Sprague)/" TargetMode="External"/><Relationship Id="rId227" Type="http://schemas.openxmlformats.org/officeDocument/2006/relationships/hyperlink" Target="https://youtu.be/oTwpj6E96Es" TargetMode="External"/><Relationship Id="rId781" Type="http://schemas.openxmlformats.org/officeDocument/2006/relationships/hyperlink" Target="https://youtu.be/j2UrbhPT7aE" TargetMode="External"/><Relationship Id="rId879" Type="http://schemas.openxmlformats.org/officeDocument/2006/relationships/hyperlink" Target="https://youtu.be/igbTEQHMZy8" TargetMode="External"/><Relationship Id="rId434" Type="http://schemas.openxmlformats.org/officeDocument/2006/relationships/hyperlink" Target="https://files.afu.se/Downloads/Transcriptions/Somewhere%20in%20the%20Skies%20(Ryan%20Sprague)/" TargetMode="External"/><Relationship Id="rId641" Type="http://schemas.openxmlformats.org/officeDocument/2006/relationships/hyperlink" Target="https://youtu.be/-nBWmZWJ0Ks" TargetMode="External"/><Relationship Id="rId739" Type="http://schemas.openxmlformats.org/officeDocument/2006/relationships/hyperlink" Target="https://youtu.be/pNhJx_LiMQc" TargetMode="External"/><Relationship Id="rId280" Type="http://schemas.openxmlformats.org/officeDocument/2006/relationships/hyperlink" Target="https://files.afu.se/Downloads/Transcriptions/Somewhere%20in%20the%20Skies%20(Ryan%20Sprague)/" TargetMode="External"/><Relationship Id="rId501" Type="http://schemas.openxmlformats.org/officeDocument/2006/relationships/hyperlink" Target="https://youtu.be/bJ92xiskru8" TargetMode="External"/><Relationship Id="rId946" Type="http://schemas.openxmlformats.org/officeDocument/2006/relationships/hyperlink" Target="https://files.afu.se/Downloads/Transcriptions/Somewhere%20in%20the%20Skies%20(Ryan%20Sprague)/" TargetMode="External"/><Relationship Id="rId75" Type="http://schemas.openxmlformats.org/officeDocument/2006/relationships/hyperlink" Target="https://youtu.be/jjEVaQYOlsY" TargetMode="External"/><Relationship Id="rId140" Type="http://schemas.openxmlformats.org/officeDocument/2006/relationships/hyperlink" Target="https://files.afu.se/Downloads/Transcriptions/Somewhere%20in%20the%20Skies%20(Ryan%20Sprague)/" TargetMode="External"/><Relationship Id="rId378" Type="http://schemas.openxmlformats.org/officeDocument/2006/relationships/hyperlink" Target="https://files.afu.se/Downloads/Transcriptions/Somewhere%20in%20the%20Skies%20(Ryan%20Sprague)/" TargetMode="External"/><Relationship Id="rId585" Type="http://schemas.openxmlformats.org/officeDocument/2006/relationships/hyperlink" Target="https://youtu.be/pPDR5Yn6LzQ" TargetMode="External"/><Relationship Id="rId792" Type="http://schemas.openxmlformats.org/officeDocument/2006/relationships/hyperlink" Target="https://files.afu.se/Downloads/Transcriptions/Somewhere%20in%20the%20Skies%20(Ryan%20Sprague)/" TargetMode="External"/><Relationship Id="rId806" Type="http://schemas.openxmlformats.org/officeDocument/2006/relationships/hyperlink" Target="https://files.afu.se/Downloads/Transcriptions/Somewhere%20in%20the%20Skies%20(Ryan%20Sprague)/" TargetMode="External"/><Relationship Id="rId6" Type="http://schemas.openxmlformats.org/officeDocument/2006/relationships/hyperlink" Target="https://files.afu.se/Downloads/Transcriptions/Somewhere%20in%20the%20Skies%20(Ryan%20Sprague)/" TargetMode="External"/><Relationship Id="rId238" Type="http://schemas.openxmlformats.org/officeDocument/2006/relationships/hyperlink" Target="https://files.afu.se/Downloads/Transcriptions/Somewhere%20in%20the%20Skies%20(Ryan%20Sprague)/" TargetMode="External"/><Relationship Id="rId445" Type="http://schemas.openxmlformats.org/officeDocument/2006/relationships/hyperlink" Target="https://youtu.be/VSKAGHBmGXo" TargetMode="External"/><Relationship Id="rId652" Type="http://schemas.openxmlformats.org/officeDocument/2006/relationships/hyperlink" Target="https://files.afu.se/Downloads/Transcriptions/Somewhere%20in%20the%20Skies%20(Ryan%20Sprague)/" TargetMode="External"/><Relationship Id="rId291" Type="http://schemas.openxmlformats.org/officeDocument/2006/relationships/hyperlink" Target="https://youtu.be/zgGHUsXg-oo" TargetMode="External"/><Relationship Id="rId305" Type="http://schemas.openxmlformats.org/officeDocument/2006/relationships/hyperlink" Target="https://youtu.be/6h9fdA-JXqA" TargetMode="External"/><Relationship Id="rId512" Type="http://schemas.openxmlformats.org/officeDocument/2006/relationships/hyperlink" Target="https://files.afu.se/Downloads/Transcriptions/Somewhere%20in%20the%20Skies%20(Ryan%20Sprague)/" TargetMode="External"/><Relationship Id="rId86" Type="http://schemas.openxmlformats.org/officeDocument/2006/relationships/hyperlink" Target="https://files.afu.se/Downloads/Transcriptions/Somewhere%20in%20the%20Skies%20(Ryan%20Sprague)/" TargetMode="External"/><Relationship Id="rId151" Type="http://schemas.openxmlformats.org/officeDocument/2006/relationships/hyperlink" Target="https://youtu.be/Tt_jNLv0qPg" TargetMode="External"/><Relationship Id="rId389" Type="http://schemas.openxmlformats.org/officeDocument/2006/relationships/hyperlink" Target="https://youtu.be/RI66D3mv9J4" TargetMode="External"/><Relationship Id="rId596" Type="http://schemas.openxmlformats.org/officeDocument/2006/relationships/hyperlink" Target="https://files.afu.se/Downloads/Transcriptions/Somewhere%20in%20the%20Skies%20(Ryan%20Sprague)/" TargetMode="External"/><Relationship Id="rId817" Type="http://schemas.openxmlformats.org/officeDocument/2006/relationships/hyperlink" Target="https://youtu.be/m931ieJpguw" TargetMode="External"/><Relationship Id="rId249" Type="http://schemas.openxmlformats.org/officeDocument/2006/relationships/hyperlink" Target="https://youtu.be/PjybU0LLq4c" TargetMode="External"/><Relationship Id="rId456" Type="http://schemas.openxmlformats.org/officeDocument/2006/relationships/hyperlink" Target="https://files.afu.se/Downloads/Transcriptions/Somewhere%20in%20the%20Skies%20(Ryan%20Sprague)/" TargetMode="External"/><Relationship Id="rId663" Type="http://schemas.openxmlformats.org/officeDocument/2006/relationships/hyperlink" Target="https://youtu.be/_5hQA1Eg2Js" TargetMode="External"/><Relationship Id="rId870" Type="http://schemas.openxmlformats.org/officeDocument/2006/relationships/hyperlink" Target="https://files.afu.se/Downloads/Transcriptions/Somewhere%20in%20the%20Skies%20(Ryan%20Sprague)/" TargetMode="External"/><Relationship Id="rId13" Type="http://schemas.openxmlformats.org/officeDocument/2006/relationships/hyperlink" Target="https://youtu.be/_LduRGfaTi8" TargetMode="External"/><Relationship Id="rId109" Type="http://schemas.openxmlformats.org/officeDocument/2006/relationships/hyperlink" Target="https://youtu.be/6mL4Fyuyop0" TargetMode="External"/><Relationship Id="rId316" Type="http://schemas.openxmlformats.org/officeDocument/2006/relationships/hyperlink" Target="https://files.afu.se/Downloads/Transcriptions/Somewhere%20in%20the%20Skies%20(Ryan%20Sprague)/" TargetMode="External"/><Relationship Id="rId523" Type="http://schemas.openxmlformats.org/officeDocument/2006/relationships/hyperlink" Target="https://youtu.be/uwtOVXA0p2s" TargetMode="External"/><Relationship Id="rId97" Type="http://schemas.openxmlformats.org/officeDocument/2006/relationships/hyperlink" Target="https://youtu.be/v2LevAtcrkE" TargetMode="External"/><Relationship Id="rId730" Type="http://schemas.openxmlformats.org/officeDocument/2006/relationships/hyperlink" Target="https://files.afu.se/Downloads/Transcriptions/Somewhere%20in%20the%20Skies%20(Ryan%20Sprague)/" TargetMode="External"/><Relationship Id="rId828" Type="http://schemas.openxmlformats.org/officeDocument/2006/relationships/hyperlink" Target="https://files.afu.se/Downloads/Transcriptions/Somewhere%20in%20the%20Skies%20(Ryan%20Sprague)/" TargetMode="External"/><Relationship Id="rId162" Type="http://schemas.openxmlformats.org/officeDocument/2006/relationships/hyperlink" Target="https://files.afu.se/Downloads/Transcriptions/Somewhere%20in%20the%20Skies%20(Ryan%20Sprague)/" TargetMode="External"/><Relationship Id="rId467" Type="http://schemas.openxmlformats.org/officeDocument/2006/relationships/hyperlink" Target="https://youtu.be/iCCQtULXHVg" TargetMode="External"/><Relationship Id="rId674" Type="http://schemas.openxmlformats.org/officeDocument/2006/relationships/hyperlink" Target="https://files.afu.se/Downloads/Transcriptions/Somewhere%20in%20the%20Skies%20(Ryan%20Sprague)/" TargetMode="External"/><Relationship Id="rId881" Type="http://schemas.openxmlformats.org/officeDocument/2006/relationships/hyperlink" Target="https://youtu.be/185L1WD6YEk" TargetMode="External"/><Relationship Id="rId24" Type="http://schemas.openxmlformats.org/officeDocument/2006/relationships/hyperlink" Target="https://files.afu.se/Downloads/Transcriptions/Somewhere%20in%20the%20Skies%20(Ryan%20Sprague)/" TargetMode="External"/><Relationship Id="rId327" Type="http://schemas.openxmlformats.org/officeDocument/2006/relationships/hyperlink" Target="https://youtu.be/m1t8dzYeBFk" TargetMode="External"/><Relationship Id="rId534" Type="http://schemas.openxmlformats.org/officeDocument/2006/relationships/hyperlink" Target="https://files.afu.se/Downloads/Transcriptions/Somewhere%20in%20the%20Skies%20(Ryan%20Sprague)/" TargetMode="External"/><Relationship Id="rId741" Type="http://schemas.openxmlformats.org/officeDocument/2006/relationships/hyperlink" Target="https://youtu.be/OXKkh_EwHZc" TargetMode="External"/><Relationship Id="rId839" Type="http://schemas.openxmlformats.org/officeDocument/2006/relationships/hyperlink" Target="https://youtu.be/j0iCXaOHd68" TargetMode="External"/><Relationship Id="rId173" Type="http://schemas.openxmlformats.org/officeDocument/2006/relationships/hyperlink" Target="https://youtu.be/uDYBkGlG4uM" TargetMode="External"/><Relationship Id="rId380" Type="http://schemas.openxmlformats.org/officeDocument/2006/relationships/hyperlink" Target="https://files.afu.se/Downloads/Transcriptions/Somewhere%20in%20the%20Skies%20(Ryan%20Sprague)/" TargetMode="External"/><Relationship Id="rId601" Type="http://schemas.openxmlformats.org/officeDocument/2006/relationships/hyperlink" Target="https://youtu.be/PRmGYe5ivU4" TargetMode="External"/><Relationship Id="rId240" Type="http://schemas.openxmlformats.org/officeDocument/2006/relationships/hyperlink" Target="https://files.afu.se/Downloads/Transcriptions/Somewhere%20in%20the%20Skies%20(Ryan%20Sprague)/" TargetMode="External"/><Relationship Id="rId478" Type="http://schemas.openxmlformats.org/officeDocument/2006/relationships/hyperlink" Target="https://files.afu.se/Downloads/Transcriptions/Somewhere%20in%20the%20Skies%20(Ryan%20Sprague)/" TargetMode="External"/><Relationship Id="rId685" Type="http://schemas.openxmlformats.org/officeDocument/2006/relationships/hyperlink" Target="https://youtu.be/40DCA_AIRII" TargetMode="External"/><Relationship Id="rId892" Type="http://schemas.openxmlformats.org/officeDocument/2006/relationships/hyperlink" Target="https://files.afu.se/Downloads/Transcriptions/Somewhere%20in%20the%20Skies%20(Ryan%20Sprague)/" TargetMode="External"/><Relationship Id="rId906" Type="http://schemas.openxmlformats.org/officeDocument/2006/relationships/hyperlink" Target="https://files.afu.se/Downloads/Transcriptions/Somewhere%20in%20the%20Skies%20(Ryan%20Sprague)/" TargetMode="External"/><Relationship Id="rId35" Type="http://schemas.openxmlformats.org/officeDocument/2006/relationships/hyperlink" Target="https://youtu.be/-ITuehU23sQ" TargetMode="External"/><Relationship Id="rId100" Type="http://schemas.openxmlformats.org/officeDocument/2006/relationships/hyperlink" Target="https://files.afu.se/Downloads/Transcriptions/Somewhere%20in%20the%20Skies%20(Ryan%20Sprague)/" TargetMode="External"/><Relationship Id="rId338" Type="http://schemas.openxmlformats.org/officeDocument/2006/relationships/hyperlink" Target="https://files.afu.se/Downloads/Transcriptions/Somewhere%20in%20the%20Skies%20(Ryan%20Sprague)/" TargetMode="External"/><Relationship Id="rId545" Type="http://schemas.openxmlformats.org/officeDocument/2006/relationships/hyperlink" Target="https://youtu.be/W8cJ1kBTVLs" TargetMode="External"/><Relationship Id="rId752" Type="http://schemas.openxmlformats.org/officeDocument/2006/relationships/hyperlink" Target="https://files.afu.se/Downloads/Transcriptions/Somewhere%20in%20the%20Skies%20(Ryan%20Sprague)/" TargetMode="External"/><Relationship Id="rId184" Type="http://schemas.openxmlformats.org/officeDocument/2006/relationships/hyperlink" Target="https://files.afu.se/Downloads/Transcriptions/Somewhere%20in%20the%20Skies%20(Ryan%20Sprague)/" TargetMode="External"/><Relationship Id="rId391" Type="http://schemas.openxmlformats.org/officeDocument/2006/relationships/hyperlink" Target="https://youtu.be/Z543Ls69j6k" TargetMode="External"/><Relationship Id="rId405" Type="http://schemas.openxmlformats.org/officeDocument/2006/relationships/hyperlink" Target="https://youtu.be/YMWpDVtN6MA" TargetMode="External"/><Relationship Id="rId612" Type="http://schemas.openxmlformats.org/officeDocument/2006/relationships/hyperlink" Target="https://files.afu.se/Downloads/Transcriptions/Somewhere%20in%20the%20Skies%20(Ryan%20Sprague)/" TargetMode="External"/><Relationship Id="rId251" Type="http://schemas.openxmlformats.org/officeDocument/2006/relationships/hyperlink" Target="https://youtu.be/Ql8gHL6BBKU" TargetMode="External"/><Relationship Id="rId489" Type="http://schemas.openxmlformats.org/officeDocument/2006/relationships/hyperlink" Target="https://youtu.be/CHeuTUSf4i0" TargetMode="External"/><Relationship Id="rId696" Type="http://schemas.openxmlformats.org/officeDocument/2006/relationships/hyperlink" Target="https://files.afu.se/Downloads/Transcriptions/Somewhere%20in%20the%20Skies%20(Ryan%20Sprague)/" TargetMode="External"/><Relationship Id="rId917" Type="http://schemas.openxmlformats.org/officeDocument/2006/relationships/hyperlink" Target="https://youtu.be/hTAGOblxA9I" TargetMode="External"/><Relationship Id="rId46" Type="http://schemas.openxmlformats.org/officeDocument/2006/relationships/hyperlink" Target="https://files.afu.se/Downloads/Transcriptions/Somewhere%20in%20the%20Skies%20(Ryan%20Sprague)/" TargetMode="External"/><Relationship Id="rId349" Type="http://schemas.openxmlformats.org/officeDocument/2006/relationships/hyperlink" Target="https://youtu.be/kOD7bB7V8KQ" TargetMode="External"/><Relationship Id="rId556" Type="http://schemas.openxmlformats.org/officeDocument/2006/relationships/hyperlink" Target="https://files.afu.se/Downloads/Transcriptions/Somewhere%20in%20the%20Skies%20(Ryan%20Sprague)/" TargetMode="External"/><Relationship Id="rId763" Type="http://schemas.openxmlformats.org/officeDocument/2006/relationships/hyperlink" Target="https://youtu.be/JXvu4cDkwfs" TargetMode="External"/><Relationship Id="rId111" Type="http://schemas.openxmlformats.org/officeDocument/2006/relationships/hyperlink" Target="https://youtu.be/iACqD6umpeY" TargetMode="External"/><Relationship Id="rId195" Type="http://schemas.openxmlformats.org/officeDocument/2006/relationships/hyperlink" Target="https://youtu.be/mKWX2OTaqYE" TargetMode="External"/><Relationship Id="rId209" Type="http://schemas.openxmlformats.org/officeDocument/2006/relationships/hyperlink" Target="https://youtu.be/UrhC2HryABE" TargetMode="External"/><Relationship Id="rId416" Type="http://schemas.openxmlformats.org/officeDocument/2006/relationships/hyperlink" Target="https://files.afu.se/Downloads/Transcriptions/Somewhere%20in%20the%20Skies%20(Ryan%20Sprague)/" TargetMode="External"/><Relationship Id="rId623" Type="http://schemas.openxmlformats.org/officeDocument/2006/relationships/hyperlink" Target="https://youtu.be/HLLS7-yEU2k" TargetMode="External"/><Relationship Id="rId830" Type="http://schemas.openxmlformats.org/officeDocument/2006/relationships/hyperlink" Target="https://files.afu.se/Downloads/Transcriptions/Somewhere%20in%20the%20Skies%20(Ryan%20Sprague)/" TargetMode="External"/><Relationship Id="rId928" Type="http://schemas.openxmlformats.org/officeDocument/2006/relationships/hyperlink" Target="https://files.afu.se/Downloads/Transcriptions/Somewhere%20in%20the%20Skies%20(Ryan%20Sprague)/" TargetMode="External"/><Relationship Id="rId57" Type="http://schemas.openxmlformats.org/officeDocument/2006/relationships/hyperlink" Target="https://youtu.be/cYmSYOrDTLA" TargetMode="External"/><Relationship Id="rId262" Type="http://schemas.openxmlformats.org/officeDocument/2006/relationships/hyperlink" Target="https://files.afu.se/Downloads/Transcriptions/Somewhere%20in%20the%20Skies%20(Ryan%20Sprague)/" TargetMode="External"/><Relationship Id="rId567" Type="http://schemas.openxmlformats.org/officeDocument/2006/relationships/hyperlink" Target="https://youtu.be/dRXdLPRw9ko" TargetMode="External"/><Relationship Id="rId122" Type="http://schemas.openxmlformats.org/officeDocument/2006/relationships/hyperlink" Target="https://files.afu.se/Downloads/Transcriptions/Somewhere%20in%20the%20Skies%20(Ryan%20Sprague)/" TargetMode="External"/><Relationship Id="rId774" Type="http://schemas.openxmlformats.org/officeDocument/2006/relationships/hyperlink" Target="https://files.afu.se/Downloads/Transcriptions/Somewhere%20in%20the%20Skies%20(Ryan%20Sprague)/" TargetMode="External"/><Relationship Id="rId427" Type="http://schemas.openxmlformats.org/officeDocument/2006/relationships/hyperlink" Target="https://youtu.be/41-L77H-ZpQ" TargetMode="External"/><Relationship Id="rId634" Type="http://schemas.openxmlformats.org/officeDocument/2006/relationships/hyperlink" Target="https://files.afu.se/Downloads/Transcriptions/Somewhere%20in%20the%20Skies%20(Ryan%20Sprague)/" TargetMode="External"/><Relationship Id="rId841" Type="http://schemas.openxmlformats.org/officeDocument/2006/relationships/hyperlink" Target="https://youtu.be/tVfMhg62qQA" TargetMode="External"/><Relationship Id="rId273" Type="http://schemas.openxmlformats.org/officeDocument/2006/relationships/hyperlink" Target="https://youtu.be/6za10FGooF4" TargetMode="External"/><Relationship Id="rId480" Type="http://schemas.openxmlformats.org/officeDocument/2006/relationships/hyperlink" Target="https://files.afu.se/Downloads/Transcriptions/Somewhere%20in%20the%20Skies%20(Ryan%20Sprague)/" TargetMode="External"/><Relationship Id="rId701" Type="http://schemas.openxmlformats.org/officeDocument/2006/relationships/hyperlink" Target="https://youtu.be/j2BLNTWWKPM" TargetMode="External"/><Relationship Id="rId939" Type="http://schemas.openxmlformats.org/officeDocument/2006/relationships/hyperlink" Target="https://youtu.be/Vd5WemgxddI" TargetMode="External"/><Relationship Id="rId68" Type="http://schemas.openxmlformats.org/officeDocument/2006/relationships/hyperlink" Target="https://files.afu.se/Downloads/Transcriptions/Somewhere%20in%20the%20Skies%20(Ryan%20Sprague)/" TargetMode="External"/><Relationship Id="rId133" Type="http://schemas.openxmlformats.org/officeDocument/2006/relationships/hyperlink" Target="https://youtu.be/tp4PkC7uCJM" TargetMode="External"/><Relationship Id="rId340" Type="http://schemas.openxmlformats.org/officeDocument/2006/relationships/hyperlink" Target="https://files.afu.se/Downloads/Transcriptions/Somewhere%20in%20the%20Skies%20(Ryan%20Sprague)/" TargetMode="External"/><Relationship Id="rId578" Type="http://schemas.openxmlformats.org/officeDocument/2006/relationships/hyperlink" Target="https://files.afu.se/Downloads/Transcriptions/Somewhere%20in%20the%20Skies%20(Ryan%20Sprague)/" TargetMode="External"/><Relationship Id="rId785" Type="http://schemas.openxmlformats.org/officeDocument/2006/relationships/hyperlink" Target="https://youtu.be/mVzcRk_lPGs" TargetMode="External"/><Relationship Id="rId200" Type="http://schemas.openxmlformats.org/officeDocument/2006/relationships/hyperlink" Target="https://files.afu.se/Downloads/Transcriptions/Somewhere%20in%20the%20Skies%20(Ryan%20Sprague)/" TargetMode="External"/><Relationship Id="rId438" Type="http://schemas.openxmlformats.org/officeDocument/2006/relationships/hyperlink" Target="https://files.afu.se/Downloads/Transcriptions/Somewhere%20in%20the%20Skies%20(Ryan%20Sprague)/" TargetMode="External"/><Relationship Id="rId645" Type="http://schemas.openxmlformats.org/officeDocument/2006/relationships/hyperlink" Target="https://youtu.be/2ap2epsnc68" TargetMode="External"/><Relationship Id="rId852" Type="http://schemas.openxmlformats.org/officeDocument/2006/relationships/hyperlink" Target="https://files.afu.se/Downloads/Transcriptions/Somewhere%20in%20the%20Skies%20(Ryan%20Sprague)/" TargetMode="External"/><Relationship Id="rId284" Type="http://schemas.openxmlformats.org/officeDocument/2006/relationships/hyperlink" Target="https://files.afu.se/Downloads/Transcriptions/Somewhere%20in%20the%20Skies%20(Ryan%20Sprague)/" TargetMode="External"/><Relationship Id="rId491" Type="http://schemas.openxmlformats.org/officeDocument/2006/relationships/hyperlink" Target="https://youtu.be/bQxz3xxr72c" TargetMode="External"/><Relationship Id="rId505" Type="http://schemas.openxmlformats.org/officeDocument/2006/relationships/hyperlink" Target="https://youtu.be/zJ9yEpjB5wQ" TargetMode="External"/><Relationship Id="rId712" Type="http://schemas.openxmlformats.org/officeDocument/2006/relationships/hyperlink" Target="https://files.afu.se/Downloads/Transcriptions/Somewhere%20in%20the%20Skies%20(Ryan%20Sprague)/" TargetMode="External"/><Relationship Id="rId79" Type="http://schemas.openxmlformats.org/officeDocument/2006/relationships/hyperlink" Target="https://youtu.be/KTcG1P4lnSc" TargetMode="External"/><Relationship Id="rId144" Type="http://schemas.openxmlformats.org/officeDocument/2006/relationships/hyperlink" Target="https://files.afu.se/Downloads/Transcriptions/Somewhere%20in%20the%20Skies%20(Ryan%20Sprague)/" TargetMode="External"/><Relationship Id="rId589" Type="http://schemas.openxmlformats.org/officeDocument/2006/relationships/hyperlink" Target="https://youtu.be/cZSX4_Cr8GM" TargetMode="External"/><Relationship Id="rId796" Type="http://schemas.openxmlformats.org/officeDocument/2006/relationships/hyperlink" Target="https://files.afu.se/Downloads/Transcriptions/Somewhere%20in%20the%20Skies%20(Ryan%20Sprague)/" TargetMode="External"/><Relationship Id="rId351" Type="http://schemas.openxmlformats.org/officeDocument/2006/relationships/hyperlink" Target="https://youtu.be/JhykLV56eh8" TargetMode="External"/><Relationship Id="rId449" Type="http://schemas.openxmlformats.org/officeDocument/2006/relationships/hyperlink" Target="https://youtu.be/_hCSVKP8nms" TargetMode="External"/><Relationship Id="rId656" Type="http://schemas.openxmlformats.org/officeDocument/2006/relationships/hyperlink" Target="https://files.afu.se/Downloads/Transcriptions/Somewhere%20in%20the%20Skies%20(Ryan%20Sprague)/" TargetMode="External"/><Relationship Id="rId863" Type="http://schemas.openxmlformats.org/officeDocument/2006/relationships/hyperlink" Target="https://youtu.be/9qhWHIez_RI" TargetMode="External"/><Relationship Id="rId211" Type="http://schemas.openxmlformats.org/officeDocument/2006/relationships/hyperlink" Target="https://youtu.be/f10dlawhtuQ" TargetMode="External"/><Relationship Id="rId295" Type="http://schemas.openxmlformats.org/officeDocument/2006/relationships/hyperlink" Target="https://youtu.be/uKwtPGuUVMw" TargetMode="External"/><Relationship Id="rId309" Type="http://schemas.openxmlformats.org/officeDocument/2006/relationships/hyperlink" Target="https://youtu.be/t0Zm29ivriE" TargetMode="External"/><Relationship Id="rId516" Type="http://schemas.openxmlformats.org/officeDocument/2006/relationships/hyperlink" Target="https://files.afu.se/Downloads/Transcriptions/Somewhere%20in%20the%20Skies%20(Ryan%20Sprague)/" TargetMode="External"/><Relationship Id="rId723" Type="http://schemas.openxmlformats.org/officeDocument/2006/relationships/hyperlink" Target="https://youtu.be/1iNVCzWSBW0" TargetMode="External"/><Relationship Id="rId930" Type="http://schemas.openxmlformats.org/officeDocument/2006/relationships/hyperlink" Target="https://files.afu.se/Downloads/Transcriptions/Somewhere%20in%20the%20Skies%20(Ryan%20Sprague)/" TargetMode="External"/><Relationship Id="rId155" Type="http://schemas.openxmlformats.org/officeDocument/2006/relationships/hyperlink" Target="https://youtu.be/sWHxvAecKxQ" TargetMode="External"/><Relationship Id="rId362" Type="http://schemas.openxmlformats.org/officeDocument/2006/relationships/hyperlink" Target="https://files.afu.se/Downloads/Transcriptions/Somewhere%20in%20the%20Skies%20(Ryan%20Sprague)/" TargetMode="External"/><Relationship Id="rId222" Type="http://schemas.openxmlformats.org/officeDocument/2006/relationships/hyperlink" Target="https://files.afu.se/Downloads/Transcriptions/Somewhere%20in%20the%20Skies%20(Ryan%20Sprague)/" TargetMode="External"/><Relationship Id="rId667" Type="http://schemas.openxmlformats.org/officeDocument/2006/relationships/hyperlink" Target="https://youtu.be/0dVmfpFvAas" TargetMode="External"/><Relationship Id="rId874" Type="http://schemas.openxmlformats.org/officeDocument/2006/relationships/hyperlink" Target="https://files.afu.se/Downloads/Transcriptions/Somewhere%20in%20the%20Skies%20(Ryan%20Sprague)/" TargetMode="External"/><Relationship Id="rId17" Type="http://schemas.openxmlformats.org/officeDocument/2006/relationships/hyperlink" Target="https://youtu.be/qecHPgaDc70" TargetMode="External"/><Relationship Id="rId527" Type="http://schemas.openxmlformats.org/officeDocument/2006/relationships/hyperlink" Target="https://youtu.be/QxDvJAH835w" TargetMode="External"/><Relationship Id="rId734" Type="http://schemas.openxmlformats.org/officeDocument/2006/relationships/hyperlink" Target="https://files.afu.se/Downloads/Transcriptions/Somewhere%20in%20the%20Skies%20(Ryan%20Sprague)/" TargetMode="External"/><Relationship Id="rId941" Type="http://schemas.openxmlformats.org/officeDocument/2006/relationships/hyperlink" Target="https://youtu.be/yTNuzvLx4io" TargetMode="External"/><Relationship Id="rId70" Type="http://schemas.openxmlformats.org/officeDocument/2006/relationships/hyperlink" Target="https://files.afu.se/Downloads/Transcriptions/Somewhere%20in%20the%20Skies%20(Ryan%20Sprague)/" TargetMode="External"/><Relationship Id="rId166" Type="http://schemas.openxmlformats.org/officeDocument/2006/relationships/hyperlink" Target="https://files.afu.se/Downloads/Transcriptions/Somewhere%20in%20the%20Skies%20(Ryan%20Sprague)/" TargetMode="External"/><Relationship Id="rId373" Type="http://schemas.openxmlformats.org/officeDocument/2006/relationships/hyperlink" Target="https://youtu.be/LrrBymXxHf0" TargetMode="External"/><Relationship Id="rId580" Type="http://schemas.openxmlformats.org/officeDocument/2006/relationships/hyperlink" Target="https://files.afu.se/Downloads/Transcriptions/Somewhere%20in%20the%20Skies%20(Ryan%20Sprague)/" TargetMode="External"/><Relationship Id="rId801" Type="http://schemas.openxmlformats.org/officeDocument/2006/relationships/hyperlink" Target="https://youtu.be/zutHqVSMVE8" TargetMode="External"/><Relationship Id="rId1" Type="http://schemas.openxmlformats.org/officeDocument/2006/relationships/hyperlink" Target="https://youtu.be/okHFap_eY2M" TargetMode="External"/><Relationship Id="rId233" Type="http://schemas.openxmlformats.org/officeDocument/2006/relationships/hyperlink" Target="https://youtu.be/-fLxapO987E" TargetMode="External"/><Relationship Id="rId440" Type="http://schemas.openxmlformats.org/officeDocument/2006/relationships/hyperlink" Target="https://files.afu.se/Downloads/Transcriptions/Somewhere%20in%20the%20Skies%20(Ryan%20Sprague)/" TargetMode="External"/><Relationship Id="rId678" Type="http://schemas.openxmlformats.org/officeDocument/2006/relationships/hyperlink" Target="https://files.afu.se/Downloads/Transcriptions/Somewhere%20in%20the%20Skies%20(Ryan%20Sprague)/" TargetMode="External"/><Relationship Id="rId885" Type="http://schemas.openxmlformats.org/officeDocument/2006/relationships/hyperlink" Target="https://youtu.be/yR7Wp0QJbgo" TargetMode="External"/><Relationship Id="rId28" Type="http://schemas.openxmlformats.org/officeDocument/2006/relationships/hyperlink" Target="https://files.afu.se/Downloads/Transcriptions/Somewhere%20in%20the%20Skies%20(Ryan%20Sprague)/" TargetMode="External"/><Relationship Id="rId300" Type="http://schemas.openxmlformats.org/officeDocument/2006/relationships/hyperlink" Target="https://files.afu.se/Downloads/Transcriptions/Somewhere%20in%20the%20Skies%20(Ryan%20Sprague)/" TargetMode="External"/><Relationship Id="rId538" Type="http://schemas.openxmlformats.org/officeDocument/2006/relationships/hyperlink" Target="https://files.afu.se/Downloads/Transcriptions/Somewhere%20in%20the%20Skies%20(Ryan%20Sprague)/" TargetMode="External"/><Relationship Id="rId745" Type="http://schemas.openxmlformats.org/officeDocument/2006/relationships/hyperlink" Target="https://youtu.be/kxAgtyxvuhg" TargetMode="External"/><Relationship Id="rId952" Type="http://schemas.openxmlformats.org/officeDocument/2006/relationships/hyperlink" Target="https://files.afu.se/Downloads/Transcriptions/Somewhere%20in%20the%20Skies%20(Ryan%20Sprague)/" TargetMode="External"/><Relationship Id="rId81" Type="http://schemas.openxmlformats.org/officeDocument/2006/relationships/hyperlink" Target="https://youtu.be/vT_brheAWbc" TargetMode="External"/><Relationship Id="rId135" Type="http://schemas.openxmlformats.org/officeDocument/2006/relationships/hyperlink" Target="https://youtu.be/7oTIL_EyC8c" TargetMode="External"/><Relationship Id="rId177" Type="http://schemas.openxmlformats.org/officeDocument/2006/relationships/hyperlink" Target="https://youtu.be/NrjgKIa1T7k" TargetMode="External"/><Relationship Id="rId342" Type="http://schemas.openxmlformats.org/officeDocument/2006/relationships/hyperlink" Target="https://files.afu.se/Downloads/Transcriptions/Somewhere%20in%20the%20Skies%20(Ryan%20Sprague)/" TargetMode="External"/><Relationship Id="rId384" Type="http://schemas.openxmlformats.org/officeDocument/2006/relationships/hyperlink" Target="https://files.afu.se/Downloads/Transcriptions/Somewhere%20in%20the%20Skies%20(Ryan%20Sprague)/" TargetMode="External"/><Relationship Id="rId591" Type="http://schemas.openxmlformats.org/officeDocument/2006/relationships/hyperlink" Target="https://youtu.be/D5YwijJ0hik" TargetMode="External"/><Relationship Id="rId605" Type="http://schemas.openxmlformats.org/officeDocument/2006/relationships/hyperlink" Target="https://youtu.be/eYcSpKBTlZc" TargetMode="External"/><Relationship Id="rId787" Type="http://schemas.openxmlformats.org/officeDocument/2006/relationships/hyperlink" Target="https://youtu.be/W6iguoJYRlY" TargetMode="External"/><Relationship Id="rId812" Type="http://schemas.openxmlformats.org/officeDocument/2006/relationships/hyperlink" Target="https://files.afu.se/Downloads/Transcriptions/Somewhere%20in%20the%20Skies%20(Ryan%20Sprague)/" TargetMode="External"/><Relationship Id="rId202" Type="http://schemas.openxmlformats.org/officeDocument/2006/relationships/hyperlink" Target="https://files.afu.se/Downloads/Transcriptions/Somewhere%20in%20the%20Skies%20(Ryan%20Sprague)/" TargetMode="External"/><Relationship Id="rId244" Type="http://schemas.openxmlformats.org/officeDocument/2006/relationships/hyperlink" Target="https://files.afu.se/Downloads/Transcriptions/Somewhere%20in%20the%20Skies%20(Ryan%20Sprague)/" TargetMode="External"/><Relationship Id="rId647" Type="http://schemas.openxmlformats.org/officeDocument/2006/relationships/hyperlink" Target="https://youtu.be/_vE71yYuRRE" TargetMode="External"/><Relationship Id="rId689" Type="http://schemas.openxmlformats.org/officeDocument/2006/relationships/hyperlink" Target="https://youtu.be/VMW71qeR5_8" TargetMode="External"/><Relationship Id="rId854" Type="http://schemas.openxmlformats.org/officeDocument/2006/relationships/hyperlink" Target="https://files.afu.se/Downloads/Transcriptions/Somewhere%20in%20the%20Skies%20(Ryan%20Sprague)/" TargetMode="External"/><Relationship Id="rId896" Type="http://schemas.openxmlformats.org/officeDocument/2006/relationships/hyperlink" Target="https://files.afu.se/Downloads/Transcriptions/Somewhere%20in%20the%20Skies%20(Ryan%20Sprague)/" TargetMode="External"/><Relationship Id="rId39" Type="http://schemas.openxmlformats.org/officeDocument/2006/relationships/hyperlink" Target="https://youtu.be/GkDK8qQ4u_w" TargetMode="External"/><Relationship Id="rId286" Type="http://schemas.openxmlformats.org/officeDocument/2006/relationships/hyperlink" Target="https://files.afu.se/Downloads/Transcriptions/Somewhere%20in%20the%20Skies%20(Ryan%20Sprague)/" TargetMode="External"/><Relationship Id="rId451" Type="http://schemas.openxmlformats.org/officeDocument/2006/relationships/hyperlink" Target="https://youtu.be/rFLzRboWpR4" TargetMode="External"/><Relationship Id="rId493" Type="http://schemas.openxmlformats.org/officeDocument/2006/relationships/hyperlink" Target="https://youtu.be/LWHAuVHCgac" TargetMode="External"/><Relationship Id="rId507" Type="http://schemas.openxmlformats.org/officeDocument/2006/relationships/hyperlink" Target="https://youtu.be/uOfjtCTJcKM" TargetMode="External"/><Relationship Id="rId549" Type="http://schemas.openxmlformats.org/officeDocument/2006/relationships/hyperlink" Target="https://youtu.be/x6LbPPWCHRk" TargetMode="External"/><Relationship Id="rId714" Type="http://schemas.openxmlformats.org/officeDocument/2006/relationships/hyperlink" Target="https://files.afu.se/Downloads/Transcriptions/Somewhere%20in%20the%20Skies%20(Ryan%20Sprague)/" TargetMode="External"/><Relationship Id="rId756" Type="http://schemas.openxmlformats.org/officeDocument/2006/relationships/hyperlink" Target="https://files.afu.se/Downloads/Transcriptions/Somewhere%20in%20the%20Skies%20(Ryan%20Sprague)/" TargetMode="External"/><Relationship Id="rId921" Type="http://schemas.openxmlformats.org/officeDocument/2006/relationships/hyperlink" Target="https://youtu.be/uPG03fS5UzI" TargetMode="External"/><Relationship Id="rId50" Type="http://schemas.openxmlformats.org/officeDocument/2006/relationships/hyperlink" Target="https://files.afu.se/Downloads/Transcriptions/Somewhere%20in%20the%20Skies%20(Ryan%20Sprague)/" TargetMode="External"/><Relationship Id="rId104" Type="http://schemas.openxmlformats.org/officeDocument/2006/relationships/hyperlink" Target="https://files.afu.se/Downloads/Transcriptions/Somewhere%20in%20the%20Skies%20(Ryan%20Sprague)/" TargetMode="External"/><Relationship Id="rId146" Type="http://schemas.openxmlformats.org/officeDocument/2006/relationships/hyperlink" Target="https://files.afu.se/Downloads/Transcriptions/Somewhere%20in%20the%20Skies%20(Ryan%20Sprague)/" TargetMode="External"/><Relationship Id="rId188" Type="http://schemas.openxmlformats.org/officeDocument/2006/relationships/hyperlink" Target="https://files.afu.se/Downloads/Transcriptions/Somewhere%20in%20the%20Skies%20(Ryan%20Sprague)/" TargetMode="External"/><Relationship Id="rId311" Type="http://schemas.openxmlformats.org/officeDocument/2006/relationships/hyperlink" Target="https://youtu.be/bxUlVTOnMwI" TargetMode="External"/><Relationship Id="rId353" Type="http://schemas.openxmlformats.org/officeDocument/2006/relationships/hyperlink" Target="https://youtu.be/cawAuqedA-s" TargetMode="External"/><Relationship Id="rId395" Type="http://schemas.openxmlformats.org/officeDocument/2006/relationships/hyperlink" Target="https://youtu.be/NV1kh_Q7n1Y" TargetMode="External"/><Relationship Id="rId409" Type="http://schemas.openxmlformats.org/officeDocument/2006/relationships/hyperlink" Target="https://youtu.be/kn45cT7iCfs" TargetMode="External"/><Relationship Id="rId560" Type="http://schemas.openxmlformats.org/officeDocument/2006/relationships/hyperlink" Target="https://files.afu.se/Downloads/Transcriptions/Somewhere%20in%20the%20Skies%20(Ryan%20Sprague)/" TargetMode="External"/><Relationship Id="rId798" Type="http://schemas.openxmlformats.org/officeDocument/2006/relationships/hyperlink" Target="https://files.afu.se/Downloads/Transcriptions/Somewhere%20in%20the%20Skies%20(Ryan%20Sprague)/" TargetMode="External"/><Relationship Id="rId92" Type="http://schemas.openxmlformats.org/officeDocument/2006/relationships/hyperlink" Target="https://files.afu.se/Downloads/Transcriptions/Somewhere%20in%20the%20Skies%20(Ryan%20Sprague)/" TargetMode="External"/><Relationship Id="rId213" Type="http://schemas.openxmlformats.org/officeDocument/2006/relationships/hyperlink" Target="https://youtu.be/6dEPZkiVq6g" TargetMode="External"/><Relationship Id="rId420" Type="http://schemas.openxmlformats.org/officeDocument/2006/relationships/hyperlink" Target="https://files.afu.se/Downloads/Transcriptions/Somewhere%20in%20the%20Skies%20(Ryan%20Sprague)/" TargetMode="External"/><Relationship Id="rId616" Type="http://schemas.openxmlformats.org/officeDocument/2006/relationships/hyperlink" Target="https://files.afu.se/Downloads/Transcriptions/Somewhere%20in%20the%20Skies%20(Ryan%20Sprague)/" TargetMode="External"/><Relationship Id="rId658" Type="http://schemas.openxmlformats.org/officeDocument/2006/relationships/hyperlink" Target="https://files.afu.se/Downloads/Transcriptions/Somewhere%20in%20the%20Skies%20(Ryan%20Sprague)/" TargetMode="External"/><Relationship Id="rId823" Type="http://schemas.openxmlformats.org/officeDocument/2006/relationships/hyperlink" Target="https://youtu.be/hfq2e2iM9zU" TargetMode="External"/><Relationship Id="rId865" Type="http://schemas.openxmlformats.org/officeDocument/2006/relationships/hyperlink" Target="https://youtu.be/RFuPMGZB6w8" TargetMode="External"/><Relationship Id="rId255" Type="http://schemas.openxmlformats.org/officeDocument/2006/relationships/hyperlink" Target="https://youtu.be/21kD5DI2l6g" TargetMode="External"/><Relationship Id="rId297" Type="http://schemas.openxmlformats.org/officeDocument/2006/relationships/hyperlink" Target="https://youtu.be/2b1zC_ba-2s" TargetMode="External"/><Relationship Id="rId462" Type="http://schemas.openxmlformats.org/officeDocument/2006/relationships/hyperlink" Target="https://files.afu.se/Downloads/Transcriptions/Somewhere%20in%20the%20Skies%20(Ryan%20Sprague)/" TargetMode="External"/><Relationship Id="rId518" Type="http://schemas.openxmlformats.org/officeDocument/2006/relationships/hyperlink" Target="https://files.afu.se/Downloads/Transcriptions/Somewhere%20in%20the%20Skies%20(Ryan%20Sprague)/" TargetMode="External"/><Relationship Id="rId725" Type="http://schemas.openxmlformats.org/officeDocument/2006/relationships/hyperlink" Target="https://youtu.be/yKF-uhZu6f0" TargetMode="External"/><Relationship Id="rId932" Type="http://schemas.openxmlformats.org/officeDocument/2006/relationships/hyperlink" Target="https://files.afu.se/Downloads/Transcriptions/Somewhere%20in%20the%20Skies%20(Ryan%20Sprague)/" TargetMode="External"/><Relationship Id="rId115" Type="http://schemas.openxmlformats.org/officeDocument/2006/relationships/hyperlink" Target="https://youtu.be/SEa6oJapGL4" TargetMode="External"/><Relationship Id="rId157" Type="http://schemas.openxmlformats.org/officeDocument/2006/relationships/hyperlink" Target="https://youtu.be/vjQWPeWP3EE" TargetMode="External"/><Relationship Id="rId322" Type="http://schemas.openxmlformats.org/officeDocument/2006/relationships/hyperlink" Target="https://files.afu.se/Downloads/Transcriptions/Somewhere%20in%20the%20Skies%20(Ryan%20Sprague)/" TargetMode="External"/><Relationship Id="rId364" Type="http://schemas.openxmlformats.org/officeDocument/2006/relationships/hyperlink" Target="https://files.afu.se/Downloads/Transcriptions/Somewhere%20in%20the%20Skies%20(Ryan%20Sprague)/" TargetMode="External"/><Relationship Id="rId767" Type="http://schemas.openxmlformats.org/officeDocument/2006/relationships/hyperlink" Target="https://youtu.be/ELhEOnb4g-Y" TargetMode="External"/><Relationship Id="rId61" Type="http://schemas.openxmlformats.org/officeDocument/2006/relationships/hyperlink" Target="https://youtu.be/ccL1ot_7IPg" TargetMode="External"/><Relationship Id="rId199" Type="http://schemas.openxmlformats.org/officeDocument/2006/relationships/hyperlink" Target="https://youtu.be/TC4WDU0j3cE" TargetMode="External"/><Relationship Id="rId571" Type="http://schemas.openxmlformats.org/officeDocument/2006/relationships/hyperlink" Target="https://youtu.be/RA0hwHo0_oo" TargetMode="External"/><Relationship Id="rId627" Type="http://schemas.openxmlformats.org/officeDocument/2006/relationships/hyperlink" Target="https://youtu.be/dGn8N0TPbtA" TargetMode="External"/><Relationship Id="rId669" Type="http://schemas.openxmlformats.org/officeDocument/2006/relationships/hyperlink" Target="https://youtu.be/8YKtXoW1EPM" TargetMode="External"/><Relationship Id="rId834" Type="http://schemas.openxmlformats.org/officeDocument/2006/relationships/hyperlink" Target="https://files.afu.se/Downloads/Transcriptions/Somewhere%20in%20the%20Skies%20(Ryan%20Sprague)/" TargetMode="External"/><Relationship Id="rId876" Type="http://schemas.openxmlformats.org/officeDocument/2006/relationships/hyperlink" Target="https://files.afu.se/Downloads/Transcriptions/Somewhere%20in%20the%20Skies%20(Ryan%20Sprague)/" TargetMode="External"/><Relationship Id="rId19" Type="http://schemas.openxmlformats.org/officeDocument/2006/relationships/hyperlink" Target="https://youtu.be/ocQbDYhC9fo" TargetMode="External"/><Relationship Id="rId224" Type="http://schemas.openxmlformats.org/officeDocument/2006/relationships/hyperlink" Target="https://files.afu.se/Downloads/Transcriptions/Somewhere%20in%20the%20Skies%20(Ryan%20Sprague)/" TargetMode="External"/><Relationship Id="rId266" Type="http://schemas.openxmlformats.org/officeDocument/2006/relationships/hyperlink" Target="https://files.afu.se/Downloads/Transcriptions/Somewhere%20in%20the%20Skies%20(Ryan%20Sprague)/" TargetMode="External"/><Relationship Id="rId431" Type="http://schemas.openxmlformats.org/officeDocument/2006/relationships/hyperlink" Target="https://youtu.be/kG_aNKVJhyg" TargetMode="External"/><Relationship Id="rId473" Type="http://schemas.openxmlformats.org/officeDocument/2006/relationships/hyperlink" Target="https://youtu.be/Bj8aWsCdMes" TargetMode="External"/><Relationship Id="rId529" Type="http://schemas.openxmlformats.org/officeDocument/2006/relationships/hyperlink" Target="https://youtu.be/ytkIhAM8rBY" TargetMode="External"/><Relationship Id="rId680" Type="http://schemas.openxmlformats.org/officeDocument/2006/relationships/hyperlink" Target="https://files.afu.se/Downloads/Transcriptions/Somewhere%20in%20the%20Skies%20(Ryan%20Sprague)/" TargetMode="External"/><Relationship Id="rId736" Type="http://schemas.openxmlformats.org/officeDocument/2006/relationships/hyperlink" Target="https://files.afu.se/Downloads/Transcriptions/Somewhere%20in%20the%20Skies%20(Ryan%20Sprague)/" TargetMode="External"/><Relationship Id="rId901" Type="http://schemas.openxmlformats.org/officeDocument/2006/relationships/hyperlink" Target="https://youtu.be/F0QJh60g-yA" TargetMode="External"/><Relationship Id="rId30" Type="http://schemas.openxmlformats.org/officeDocument/2006/relationships/hyperlink" Target="https://files.afu.se/Downloads/Transcriptions/Somewhere%20in%20the%20Skies%20(Ryan%20Sprague)/" TargetMode="External"/><Relationship Id="rId126" Type="http://schemas.openxmlformats.org/officeDocument/2006/relationships/hyperlink" Target="https://files.afu.se/Downloads/Transcriptions/Somewhere%20in%20the%20Skies%20(Ryan%20Sprague)/" TargetMode="External"/><Relationship Id="rId168" Type="http://schemas.openxmlformats.org/officeDocument/2006/relationships/hyperlink" Target="https://files.afu.se/Downloads/Transcriptions/Somewhere%20in%20the%20Skies%20(Ryan%20Sprague)/" TargetMode="External"/><Relationship Id="rId333" Type="http://schemas.openxmlformats.org/officeDocument/2006/relationships/hyperlink" Target="https://youtu.be/erWsw10JLOg" TargetMode="External"/><Relationship Id="rId540" Type="http://schemas.openxmlformats.org/officeDocument/2006/relationships/hyperlink" Target="https://files.afu.se/Downloads/Transcriptions/Somewhere%20in%20the%20Skies%20(Ryan%20Sprague)/" TargetMode="External"/><Relationship Id="rId778" Type="http://schemas.openxmlformats.org/officeDocument/2006/relationships/hyperlink" Target="https://files.afu.se/Downloads/Transcriptions/Somewhere%20in%20the%20Skies%20(Ryan%20Sprague)/" TargetMode="External"/><Relationship Id="rId943" Type="http://schemas.openxmlformats.org/officeDocument/2006/relationships/hyperlink" Target="https://youtu.be/RRyER-wEswA" TargetMode="External"/><Relationship Id="rId72" Type="http://schemas.openxmlformats.org/officeDocument/2006/relationships/hyperlink" Target="https://files.afu.se/Downloads/Transcriptions/Somewhere%20in%20the%20Skies%20(Ryan%20Sprague)/" TargetMode="External"/><Relationship Id="rId375" Type="http://schemas.openxmlformats.org/officeDocument/2006/relationships/hyperlink" Target="https://youtu.be/09HEx6kKTJA" TargetMode="External"/><Relationship Id="rId582" Type="http://schemas.openxmlformats.org/officeDocument/2006/relationships/hyperlink" Target="https://files.afu.se/Downloads/Transcriptions/Somewhere%20in%20the%20Skies%20(Ryan%20Sprague)/" TargetMode="External"/><Relationship Id="rId638" Type="http://schemas.openxmlformats.org/officeDocument/2006/relationships/hyperlink" Target="https://files.afu.se/Downloads/Transcriptions/Somewhere%20in%20the%20Skies%20(Ryan%20Sprague)/" TargetMode="External"/><Relationship Id="rId803" Type="http://schemas.openxmlformats.org/officeDocument/2006/relationships/hyperlink" Target="https://youtu.be/JqT8EUzvRHk" TargetMode="External"/><Relationship Id="rId845" Type="http://schemas.openxmlformats.org/officeDocument/2006/relationships/hyperlink" Target="https://youtu.be/yxUQd1YzeBU" TargetMode="External"/><Relationship Id="rId3" Type="http://schemas.openxmlformats.org/officeDocument/2006/relationships/hyperlink" Target="https://youtu.be/LvcfPATaio4" TargetMode="External"/><Relationship Id="rId235" Type="http://schemas.openxmlformats.org/officeDocument/2006/relationships/hyperlink" Target="https://youtu.be/uvMUdqTuswQ" TargetMode="External"/><Relationship Id="rId277" Type="http://schemas.openxmlformats.org/officeDocument/2006/relationships/hyperlink" Target="https://youtu.be/q_bJEOohUiE" TargetMode="External"/><Relationship Id="rId400" Type="http://schemas.openxmlformats.org/officeDocument/2006/relationships/hyperlink" Target="https://files.afu.se/Downloads/Transcriptions/Somewhere%20in%20the%20Skies%20(Ryan%20Sprague)/" TargetMode="External"/><Relationship Id="rId442" Type="http://schemas.openxmlformats.org/officeDocument/2006/relationships/hyperlink" Target="https://files.afu.se/Downloads/Transcriptions/Somewhere%20in%20the%20Skies%20(Ryan%20Sprague)/" TargetMode="External"/><Relationship Id="rId484" Type="http://schemas.openxmlformats.org/officeDocument/2006/relationships/hyperlink" Target="https://files.afu.se/Downloads/Transcriptions/Somewhere%20in%20the%20Skies%20(Ryan%20Sprague)/" TargetMode="External"/><Relationship Id="rId705" Type="http://schemas.openxmlformats.org/officeDocument/2006/relationships/hyperlink" Target="https://youtu.be/DA1rtuCFtR8" TargetMode="External"/><Relationship Id="rId887" Type="http://schemas.openxmlformats.org/officeDocument/2006/relationships/hyperlink" Target="https://youtu.be/IKmsxdLk1qU" TargetMode="External"/><Relationship Id="rId137" Type="http://schemas.openxmlformats.org/officeDocument/2006/relationships/hyperlink" Target="https://youtu.be/UTvdaznBFL8" TargetMode="External"/><Relationship Id="rId302" Type="http://schemas.openxmlformats.org/officeDocument/2006/relationships/hyperlink" Target="https://files.afu.se/Downloads/Transcriptions/Somewhere%20in%20the%20Skies%20(Ryan%20Sprague)/" TargetMode="External"/><Relationship Id="rId344" Type="http://schemas.openxmlformats.org/officeDocument/2006/relationships/hyperlink" Target="https://files.afu.se/Downloads/Transcriptions/Somewhere%20in%20the%20Skies%20(Ryan%20Sprague)/" TargetMode="External"/><Relationship Id="rId691" Type="http://schemas.openxmlformats.org/officeDocument/2006/relationships/hyperlink" Target="https://youtu.be/gNgm49P-gKs" TargetMode="External"/><Relationship Id="rId747" Type="http://schemas.openxmlformats.org/officeDocument/2006/relationships/hyperlink" Target="https://youtu.be/p8pADD_-KSk" TargetMode="External"/><Relationship Id="rId789" Type="http://schemas.openxmlformats.org/officeDocument/2006/relationships/hyperlink" Target="https://youtu.be/WAKzC9kBqqo" TargetMode="External"/><Relationship Id="rId912" Type="http://schemas.openxmlformats.org/officeDocument/2006/relationships/hyperlink" Target="https://files.afu.se/Downloads/Transcriptions/Somewhere%20in%20the%20Skies%20(Ryan%20Sprague)/" TargetMode="External"/><Relationship Id="rId41" Type="http://schemas.openxmlformats.org/officeDocument/2006/relationships/hyperlink" Target="https://youtu.be/j78KE67vKbE" TargetMode="External"/><Relationship Id="rId83" Type="http://schemas.openxmlformats.org/officeDocument/2006/relationships/hyperlink" Target="https://youtu.be/ajiEpF511jg" TargetMode="External"/><Relationship Id="rId179" Type="http://schemas.openxmlformats.org/officeDocument/2006/relationships/hyperlink" Target="https://youtu.be/fRQRoP2VY-E" TargetMode="External"/><Relationship Id="rId386" Type="http://schemas.openxmlformats.org/officeDocument/2006/relationships/hyperlink" Target="https://files.afu.se/Downloads/Transcriptions/Somewhere%20in%20the%20Skies%20(Ryan%20Sprague)/" TargetMode="External"/><Relationship Id="rId551" Type="http://schemas.openxmlformats.org/officeDocument/2006/relationships/hyperlink" Target="https://youtu.be/ndSvXbjA9c0" TargetMode="External"/><Relationship Id="rId593" Type="http://schemas.openxmlformats.org/officeDocument/2006/relationships/hyperlink" Target="https://youtu.be/hX5_uncyGn8" TargetMode="External"/><Relationship Id="rId607" Type="http://schemas.openxmlformats.org/officeDocument/2006/relationships/hyperlink" Target="https://youtu.be/LFi7KJmQyO0" TargetMode="External"/><Relationship Id="rId649" Type="http://schemas.openxmlformats.org/officeDocument/2006/relationships/hyperlink" Target="https://youtu.be/DKtXaiYdwHU" TargetMode="External"/><Relationship Id="rId814" Type="http://schemas.openxmlformats.org/officeDocument/2006/relationships/hyperlink" Target="https://files.afu.se/Downloads/Transcriptions/Somewhere%20in%20the%20Skies%20(Ryan%20Sprague)/" TargetMode="External"/><Relationship Id="rId856" Type="http://schemas.openxmlformats.org/officeDocument/2006/relationships/hyperlink" Target="https://files.afu.se/Downloads/Transcriptions/Somewhere%20in%20the%20Skies%20(Ryan%20Sprague)/" TargetMode="External"/><Relationship Id="rId190" Type="http://schemas.openxmlformats.org/officeDocument/2006/relationships/hyperlink" Target="https://files.afu.se/Downloads/Transcriptions/Somewhere%20in%20the%20Skies%20(Ryan%20Sprague)/" TargetMode="External"/><Relationship Id="rId204" Type="http://schemas.openxmlformats.org/officeDocument/2006/relationships/hyperlink" Target="https://files.afu.se/Downloads/Transcriptions/Somewhere%20in%20the%20Skies%20(Ryan%20Sprague)/" TargetMode="External"/><Relationship Id="rId246" Type="http://schemas.openxmlformats.org/officeDocument/2006/relationships/hyperlink" Target="https://files.afu.se/Downloads/Transcriptions/Somewhere%20in%20the%20Skies%20(Ryan%20Sprague)/" TargetMode="External"/><Relationship Id="rId288" Type="http://schemas.openxmlformats.org/officeDocument/2006/relationships/hyperlink" Target="https://files.afu.se/Downloads/Transcriptions/Somewhere%20in%20the%20Skies%20(Ryan%20Sprague)/" TargetMode="External"/><Relationship Id="rId411" Type="http://schemas.openxmlformats.org/officeDocument/2006/relationships/hyperlink" Target="https://youtu.be/ywyhnd0SEeI" TargetMode="External"/><Relationship Id="rId453" Type="http://schemas.openxmlformats.org/officeDocument/2006/relationships/hyperlink" Target="https://youtu.be/ykJs8YWKDtw" TargetMode="External"/><Relationship Id="rId509" Type="http://schemas.openxmlformats.org/officeDocument/2006/relationships/hyperlink" Target="https://youtu.be/9WGNF6LcIRI" TargetMode="External"/><Relationship Id="rId660" Type="http://schemas.openxmlformats.org/officeDocument/2006/relationships/hyperlink" Target="https://files.afu.se/Downloads/Transcriptions/Somewhere%20in%20the%20Skies%20(Ryan%20Sprague)/" TargetMode="External"/><Relationship Id="rId898" Type="http://schemas.openxmlformats.org/officeDocument/2006/relationships/hyperlink" Target="https://files.afu.se/Downloads/Transcriptions/Somewhere%20in%20the%20Skies%20(Ryan%20Sprague)/" TargetMode="External"/><Relationship Id="rId106" Type="http://schemas.openxmlformats.org/officeDocument/2006/relationships/hyperlink" Target="https://files.afu.se/Downloads/Transcriptions/Somewhere%20in%20the%20Skies%20(Ryan%20Sprague)/" TargetMode="External"/><Relationship Id="rId313" Type="http://schemas.openxmlformats.org/officeDocument/2006/relationships/hyperlink" Target="https://youtu.be/b6gzVb-cow0" TargetMode="External"/><Relationship Id="rId495" Type="http://schemas.openxmlformats.org/officeDocument/2006/relationships/hyperlink" Target="https://youtu.be/N1GseYzQQmE" TargetMode="External"/><Relationship Id="rId716" Type="http://schemas.openxmlformats.org/officeDocument/2006/relationships/hyperlink" Target="https://files.afu.se/Downloads/Transcriptions/Somewhere%20in%20the%20Skies%20(Ryan%20Sprague)/" TargetMode="External"/><Relationship Id="rId758" Type="http://schemas.openxmlformats.org/officeDocument/2006/relationships/hyperlink" Target="https://files.afu.se/Downloads/Transcriptions/Somewhere%20in%20the%20Skies%20(Ryan%20Sprague)/" TargetMode="External"/><Relationship Id="rId923" Type="http://schemas.openxmlformats.org/officeDocument/2006/relationships/hyperlink" Target="https://youtu.be/O8jn5ltkmzw" TargetMode="External"/><Relationship Id="rId10" Type="http://schemas.openxmlformats.org/officeDocument/2006/relationships/hyperlink" Target="https://files.afu.se/Downloads/Transcriptions/Somewhere%20in%20the%20Skies%20(Ryan%20Sprague)/" TargetMode="External"/><Relationship Id="rId52" Type="http://schemas.openxmlformats.org/officeDocument/2006/relationships/hyperlink" Target="https://files.afu.se/Downloads/Transcriptions/Somewhere%20in%20the%20Skies%20(Ryan%20Sprague)/" TargetMode="External"/><Relationship Id="rId94" Type="http://schemas.openxmlformats.org/officeDocument/2006/relationships/hyperlink" Target="https://files.afu.se/Downloads/Transcriptions/Somewhere%20in%20the%20Skies%20(Ryan%20Sprague)/" TargetMode="External"/><Relationship Id="rId148" Type="http://schemas.openxmlformats.org/officeDocument/2006/relationships/hyperlink" Target="https://files.afu.se/Downloads/Transcriptions/Somewhere%20in%20the%20Skies%20(Ryan%20Sprague)/" TargetMode="External"/><Relationship Id="rId355" Type="http://schemas.openxmlformats.org/officeDocument/2006/relationships/hyperlink" Target="https://youtu.be/yALuWNgFMag" TargetMode="External"/><Relationship Id="rId397" Type="http://schemas.openxmlformats.org/officeDocument/2006/relationships/hyperlink" Target="https://youtu.be/H4roSTTf-gk" TargetMode="External"/><Relationship Id="rId520" Type="http://schemas.openxmlformats.org/officeDocument/2006/relationships/hyperlink" Target="https://files.afu.se/Downloads/Transcriptions/Somewhere%20in%20the%20Skies%20(Ryan%20Sprague)/" TargetMode="External"/><Relationship Id="rId562" Type="http://schemas.openxmlformats.org/officeDocument/2006/relationships/hyperlink" Target="https://files.afu.se/Downloads/Transcriptions/Somewhere%20in%20the%20Skies%20(Ryan%20Sprague)/" TargetMode="External"/><Relationship Id="rId618" Type="http://schemas.openxmlformats.org/officeDocument/2006/relationships/hyperlink" Target="https://files.afu.se/Downloads/Transcriptions/Somewhere%20in%20the%20Skies%20(Ryan%20Sprague)/" TargetMode="External"/><Relationship Id="rId825" Type="http://schemas.openxmlformats.org/officeDocument/2006/relationships/hyperlink" Target="https://youtu.be/uViSorUMvqw" TargetMode="External"/><Relationship Id="rId215" Type="http://schemas.openxmlformats.org/officeDocument/2006/relationships/hyperlink" Target="https://youtu.be/0rpjtJ0l8FE" TargetMode="External"/><Relationship Id="rId257" Type="http://schemas.openxmlformats.org/officeDocument/2006/relationships/hyperlink" Target="https://youtu.be/KoCNaVJ159c" TargetMode="External"/><Relationship Id="rId422" Type="http://schemas.openxmlformats.org/officeDocument/2006/relationships/hyperlink" Target="https://files.afu.se/Downloads/Transcriptions/Somewhere%20in%20the%20Skies%20(Ryan%20Sprague)/" TargetMode="External"/><Relationship Id="rId464" Type="http://schemas.openxmlformats.org/officeDocument/2006/relationships/hyperlink" Target="https://files.afu.se/Downloads/Transcriptions/Somewhere%20in%20the%20Skies%20(Ryan%20Sprague)/" TargetMode="External"/><Relationship Id="rId867" Type="http://schemas.openxmlformats.org/officeDocument/2006/relationships/hyperlink" Target="https://youtu.be/uuXX_mLTbDU" TargetMode="External"/><Relationship Id="rId299" Type="http://schemas.openxmlformats.org/officeDocument/2006/relationships/hyperlink" Target="https://youtu.be/fJapHydGpK0" TargetMode="External"/><Relationship Id="rId727" Type="http://schemas.openxmlformats.org/officeDocument/2006/relationships/hyperlink" Target="https://youtu.be/pDopawLWSek" TargetMode="External"/><Relationship Id="rId934" Type="http://schemas.openxmlformats.org/officeDocument/2006/relationships/hyperlink" Target="https://files.afu.se/Downloads/Transcriptions/Somewhere%20in%20the%20Skies%20(Ryan%20Sprague)/" TargetMode="External"/><Relationship Id="rId63" Type="http://schemas.openxmlformats.org/officeDocument/2006/relationships/hyperlink" Target="https://youtu.be/PcC21xkgj0k" TargetMode="External"/><Relationship Id="rId159" Type="http://schemas.openxmlformats.org/officeDocument/2006/relationships/hyperlink" Target="https://youtu.be/IRxyXJVE_xU" TargetMode="External"/><Relationship Id="rId366" Type="http://schemas.openxmlformats.org/officeDocument/2006/relationships/hyperlink" Target="https://files.afu.se/Downloads/Transcriptions/Somewhere%20in%20the%20Skies%20(Ryan%20Sprague)/" TargetMode="External"/><Relationship Id="rId573" Type="http://schemas.openxmlformats.org/officeDocument/2006/relationships/hyperlink" Target="https://youtu.be/P3jyqLuJCf4" TargetMode="External"/><Relationship Id="rId780" Type="http://schemas.openxmlformats.org/officeDocument/2006/relationships/hyperlink" Target="https://files.afu.se/Downloads/Transcriptions/Somewhere%20in%20the%20Skies%20(Ryan%20Sprague)/" TargetMode="External"/><Relationship Id="rId226" Type="http://schemas.openxmlformats.org/officeDocument/2006/relationships/hyperlink" Target="https://files.afu.se/Downloads/Transcriptions/Somewhere%20in%20the%20Skies%20(Ryan%20Sprague)/" TargetMode="External"/><Relationship Id="rId433" Type="http://schemas.openxmlformats.org/officeDocument/2006/relationships/hyperlink" Target="https://youtu.be/ZDbwosD59mw" TargetMode="External"/><Relationship Id="rId878" Type="http://schemas.openxmlformats.org/officeDocument/2006/relationships/hyperlink" Target="https://files.afu.se/Downloads/Transcriptions/Somewhere%20in%20the%20Skies%20(Ryan%20Sprague)/" TargetMode="External"/><Relationship Id="rId640" Type="http://schemas.openxmlformats.org/officeDocument/2006/relationships/hyperlink" Target="https://files.afu.se/Downloads/Transcriptions/Somewhere%20in%20the%20Skies%20(Ryan%20Sprague)/" TargetMode="External"/><Relationship Id="rId738" Type="http://schemas.openxmlformats.org/officeDocument/2006/relationships/hyperlink" Target="https://files.afu.se/Downloads/Transcriptions/Somewhere%20in%20the%20Skies%20(Ryan%20Sprague)/" TargetMode="External"/><Relationship Id="rId945" Type="http://schemas.openxmlformats.org/officeDocument/2006/relationships/hyperlink" Target="https://youtu.be/HSfpUVr3Ais" TargetMode="External"/><Relationship Id="rId74" Type="http://schemas.openxmlformats.org/officeDocument/2006/relationships/hyperlink" Target="https://files.afu.se/Downloads/Transcriptions/Somewhere%20in%20the%20Skies%20(Ryan%20Sprague)/" TargetMode="External"/><Relationship Id="rId377" Type="http://schemas.openxmlformats.org/officeDocument/2006/relationships/hyperlink" Target="https://youtu.be/e0hE9X5zRjU" TargetMode="External"/><Relationship Id="rId500" Type="http://schemas.openxmlformats.org/officeDocument/2006/relationships/hyperlink" Target="https://files.afu.se/Downloads/Transcriptions/Somewhere%20in%20the%20Skies%20(Ryan%20Sprague)/" TargetMode="External"/><Relationship Id="rId584" Type="http://schemas.openxmlformats.org/officeDocument/2006/relationships/hyperlink" Target="https://files.afu.se/Downloads/Transcriptions/Somewhere%20in%20the%20Skies%20(Ryan%20Sprague)/" TargetMode="External"/><Relationship Id="rId805" Type="http://schemas.openxmlformats.org/officeDocument/2006/relationships/hyperlink" Target="https://youtu.be/LpNYje_2pts" TargetMode="External"/><Relationship Id="rId5" Type="http://schemas.openxmlformats.org/officeDocument/2006/relationships/hyperlink" Target="https://youtu.be/L3Tu2rZ_V8s" TargetMode="External"/><Relationship Id="rId237" Type="http://schemas.openxmlformats.org/officeDocument/2006/relationships/hyperlink" Target="https://youtu.be/t7JkNoSKj7s" TargetMode="External"/><Relationship Id="rId791" Type="http://schemas.openxmlformats.org/officeDocument/2006/relationships/hyperlink" Target="https://youtu.be/FifVrSOslIo" TargetMode="External"/><Relationship Id="rId889" Type="http://schemas.openxmlformats.org/officeDocument/2006/relationships/hyperlink" Target="https://youtu.be/Us7SKpU4ncQ" TargetMode="External"/><Relationship Id="rId444" Type="http://schemas.openxmlformats.org/officeDocument/2006/relationships/hyperlink" Target="https://files.afu.se/Downloads/Transcriptions/Somewhere%20in%20the%20Skies%20(Ryan%20Sprague)/" TargetMode="External"/><Relationship Id="rId651" Type="http://schemas.openxmlformats.org/officeDocument/2006/relationships/hyperlink" Target="https://youtu.be/NLon_hcyOmQ" TargetMode="External"/><Relationship Id="rId749" Type="http://schemas.openxmlformats.org/officeDocument/2006/relationships/hyperlink" Target="https://youtu.be/_x4t5aA7h5k" TargetMode="External"/><Relationship Id="rId290" Type="http://schemas.openxmlformats.org/officeDocument/2006/relationships/hyperlink" Target="https://files.afu.se/Downloads/Transcriptions/Somewhere%20in%20the%20Skies%20(Ryan%20Sprague)/" TargetMode="External"/><Relationship Id="rId304" Type="http://schemas.openxmlformats.org/officeDocument/2006/relationships/hyperlink" Target="https://files.afu.se/Downloads/Transcriptions/Somewhere%20in%20the%20Skies%20(Ryan%20Sprague)/" TargetMode="External"/><Relationship Id="rId388" Type="http://schemas.openxmlformats.org/officeDocument/2006/relationships/hyperlink" Target="https://files.afu.se/Downloads/Transcriptions/Somewhere%20in%20the%20Skies%20(Ryan%20Sprague)/" TargetMode="External"/><Relationship Id="rId511" Type="http://schemas.openxmlformats.org/officeDocument/2006/relationships/hyperlink" Target="https://youtu.be/qZrmHcZs7Xo" TargetMode="External"/><Relationship Id="rId609" Type="http://schemas.openxmlformats.org/officeDocument/2006/relationships/hyperlink" Target="https://youtu.be/RHEFt_ILtuk" TargetMode="External"/><Relationship Id="rId85" Type="http://schemas.openxmlformats.org/officeDocument/2006/relationships/hyperlink" Target="https://youtu.be/Hx1pvkYfh3I" TargetMode="External"/><Relationship Id="rId150" Type="http://schemas.openxmlformats.org/officeDocument/2006/relationships/hyperlink" Target="https://files.afu.se/Downloads/Transcriptions/Somewhere%20in%20the%20Skies%20(Ryan%20Sprague)/" TargetMode="External"/><Relationship Id="rId595" Type="http://schemas.openxmlformats.org/officeDocument/2006/relationships/hyperlink" Target="https://youtu.be/Ukv9nIF4vCk" TargetMode="External"/><Relationship Id="rId816" Type="http://schemas.openxmlformats.org/officeDocument/2006/relationships/hyperlink" Target="https://files.afu.se/Downloads/Transcriptions/Somewhere%20in%20the%20Skies%20(Ryan%20Sprague)/" TargetMode="External"/><Relationship Id="rId248" Type="http://schemas.openxmlformats.org/officeDocument/2006/relationships/hyperlink" Target="https://files.afu.se/Downloads/Transcriptions/Somewhere%20in%20the%20Skies%20(Ryan%20Sprague)/" TargetMode="External"/><Relationship Id="rId455" Type="http://schemas.openxmlformats.org/officeDocument/2006/relationships/hyperlink" Target="https://youtu.be/NQ9-E8kiJRY" TargetMode="External"/><Relationship Id="rId662" Type="http://schemas.openxmlformats.org/officeDocument/2006/relationships/hyperlink" Target="https://files.afu.se/Downloads/Transcriptions/Somewhere%20in%20the%20Skies%20(Ryan%20Sprague)/" TargetMode="External"/><Relationship Id="rId12" Type="http://schemas.openxmlformats.org/officeDocument/2006/relationships/hyperlink" Target="https://files.afu.se/Downloads/Transcriptions/Somewhere%20in%20the%20Skies%20(Ryan%20Sprague)/" TargetMode="External"/><Relationship Id="rId108" Type="http://schemas.openxmlformats.org/officeDocument/2006/relationships/hyperlink" Target="https://files.afu.se/Downloads/Transcriptions/Somewhere%20in%20the%20Skies%20(Ryan%20Sprague)/" TargetMode="External"/><Relationship Id="rId315" Type="http://schemas.openxmlformats.org/officeDocument/2006/relationships/hyperlink" Target="https://youtu.be/ekoScC6ePw8" TargetMode="External"/><Relationship Id="rId522" Type="http://schemas.openxmlformats.org/officeDocument/2006/relationships/hyperlink" Target="https://files.afu.se/Downloads/Transcriptions/Somewhere%20in%20the%20Skies%20(Ryan%20Sprague)/" TargetMode="External"/><Relationship Id="rId96" Type="http://schemas.openxmlformats.org/officeDocument/2006/relationships/hyperlink" Target="https://files.afu.se/Downloads/Transcriptions/Somewhere%20in%20the%20Skies%20(Ryan%20Sprague)/" TargetMode="External"/><Relationship Id="rId161" Type="http://schemas.openxmlformats.org/officeDocument/2006/relationships/hyperlink" Target="https://youtu.be/UlkhpvhmzmU" TargetMode="External"/><Relationship Id="rId399" Type="http://schemas.openxmlformats.org/officeDocument/2006/relationships/hyperlink" Target="https://youtu.be/y1UkK6lANE4" TargetMode="External"/><Relationship Id="rId827" Type="http://schemas.openxmlformats.org/officeDocument/2006/relationships/hyperlink" Target="https://youtu.be/NJzN3AFlTcw" TargetMode="External"/><Relationship Id="rId259" Type="http://schemas.openxmlformats.org/officeDocument/2006/relationships/hyperlink" Target="https://youtu.be/ZRQUqxFDGaM" TargetMode="External"/><Relationship Id="rId466" Type="http://schemas.openxmlformats.org/officeDocument/2006/relationships/hyperlink" Target="https://files.afu.se/Downloads/Transcriptions/Somewhere%20in%20the%20Skies%20(Ryan%20Sprague)/" TargetMode="External"/><Relationship Id="rId673" Type="http://schemas.openxmlformats.org/officeDocument/2006/relationships/hyperlink" Target="https://youtu.be/wxEM_tlvzUM" TargetMode="External"/><Relationship Id="rId880" Type="http://schemas.openxmlformats.org/officeDocument/2006/relationships/hyperlink" Target="https://files.afu.se/Downloads/Transcriptions/Somewhere%20in%20the%20Skies%20(Ryan%20Sprague)/" TargetMode="External"/><Relationship Id="rId23" Type="http://schemas.openxmlformats.org/officeDocument/2006/relationships/hyperlink" Target="https://youtu.be/CUz6sZSxqq4" TargetMode="External"/><Relationship Id="rId119" Type="http://schemas.openxmlformats.org/officeDocument/2006/relationships/hyperlink" Target="https://youtu.be/01zaBCEU7rU" TargetMode="External"/><Relationship Id="rId326" Type="http://schemas.openxmlformats.org/officeDocument/2006/relationships/hyperlink" Target="https://files.afu.se/Downloads/Transcriptions/Somewhere%20in%20the%20Skies%20(Ryan%20Sprague)/" TargetMode="External"/><Relationship Id="rId533" Type="http://schemas.openxmlformats.org/officeDocument/2006/relationships/hyperlink" Target="https://youtu.be/YPDL5Q4Z73g" TargetMode="External"/><Relationship Id="rId740" Type="http://schemas.openxmlformats.org/officeDocument/2006/relationships/hyperlink" Target="https://files.afu.se/Downloads/Transcriptions/Somewhere%20in%20the%20Skies%20(Ryan%20Sprague)/" TargetMode="External"/><Relationship Id="rId838" Type="http://schemas.openxmlformats.org/officeDocument/2006/relationships/hyperlink" Target="https://files.afu.se/Downloads/Transcriptions/Somewhere%20in%20the%20Skies%20(Ryan%20Sprague)/" TargetMode="External"/><Relationship Id="rId172" Type="http://schemas.openxmlformats.org/officeDocument/2006/relationships/hyperlink" Target="https://files.afu.se/Downloads/Transcriptions/Somewhere%20in%20the%20Skies%20(Ryan%20Sprague)/" TargetMode="External"/><Relationship Id="rId477" Type="http://schemas.openxmlformats.org/officeDocument/2006/relationships/hyperlink" Target="https://youtu.be/iF8dKFEGmDs" TargetMode="External"/><Relationship Id="rId600" Type="http://schemas.openxmlformats.org/officeDocument/2006/relationships/hyperlink" Target="https://files.afu.se/Downloads/Transcriptions/Somewhere%20in%20the%20Skies%20(Ryan%20Sprague)/" TargetMode="External"/><Relationship Id="rId684" Type="http://schemas.openxmlformats.org/officeDocument/2006/relationships/hyperlink" Target="https://files.afu.se/Downloads/Transcriptions/Somewhere%20in%20the%20Skies%20(Ryan%20Sprague)/" TargetMode="External"/><Relationship Id="rId337" Type="http://schemas.openxmlformats.org/officeDocument/2006/relationships/hyperlink" Target="https://youtu.be/LMUplldQmcI" TargetMode="External"/><Relationship Id="rId891" Type="http://schemas.openxmlformats.org/officeDocument/2006/relationships/hyperlink" Target="https://youtu.be/654D6ICpyoM" TargetMode="External"/><Relationship Id="rId905" Type="http://schemas.openxmlformats.org/officeDocument/2006/relationships/hyperlink" Target="https://youtu.be/QJNWCV2HMLI" TargetMode="External"/><Relationship Id="rId34" Type="http://schemas.openxmlformats.org/officeDocument/2006/relationships/hyperlink" Target="https://files.afu.se/Downloads/Transcriptions/Somewhere%20in%20the%20Skies%20(Ryan%20Sprague)/" TargetMode="External"/><Relationship Id="rId544" Type="http://schemas.openxmlformats.org/officeDocument/2006/relationships/hyperlink" Target="https://files.afu.se/Downloads/Transcriptions/Somewhere%20in%20the%20Skies%20(Ryan%20Sprague)/" TargetMode="External"/><Relationship Id="rId751" Type="http://schemas.openxmlformats.org/officeDocument/2006/relationships/hyperlink" Target="https://youtu.be/jSGLMpX7Qrw" TargetMode="External"/><Relationship Id="rId849" Type="http://schemas.openxmlformats.org/officeDocument/2006/relationships/hyperlink" Target="https://youtu.be/6on7qP5imNQ" TargetMode="External"/><Relationship Id="rId183" Type="http://schemas.openxmlformats.org/officeDocument/2006/relationships/hyperlink" Target="https://youtu.be/AqrFGc4EEjg" TargetMode="External"/><Relationship Id="rId390" Type="http://schemas.openxmlformats.org/officeDocument/2006/relationships/hyperlink" Target="https://files.afu.se/Downloads/Transcriptions/Somewhere%20in%20the%20Skies%20(Ryan%20Sprague)/" TargetMode="External"/><Relationship Id="rId404" Type="http://schemas.openxmlformats.org/officeDocument/2006/relationships/hyperlink" Target="https://files.afu.se/Downloads/Transcriptions/Somewhere%20in%20the%20Skies%20(Ryan%20Sprague)/" TargetMode="External"/><Relationship Id="rId611" Type="http://schemas.openxmlformats.org/officeDocument/2006/relationships/hyperlink" Target="https://youtu.be/CC8O2NUouGg" TargetMode="External"/><Relationship Id="rId250" Type="http://schemas.openxmlformats.org/officeDocument/2006/relationships/hyperlink" Target="https://files.afu.se/Downloads/Transcriptions/Somewhere%20in%20the%20Skies%20(Ryan%20Sprague)/" TargetMode="External"/><Relationship Id="rId488" Type="http://schemas.openxmlformats.org/officeDocument/2006/relationships/hyperlink" Target="https://files.afu.se/Downloads/Transcriptions/Somewhere%20in%20the%20Skies%20(Ryan%20Sprague)/" TargetMode="External"/><Relationship Id="rId695" Type="http://schemas.openxmlformats.org/officeDocument/2006/relationships/hyperlink" Target="https://youtu.be/p54FMV3JwNQ" TargetMode="External"/><Relationship Id="rId709" Type="http://schemas.openxmlformats.org/officeDocument/2006/relationships/hyperlink" Target="https://youtu.be/jZRXuEVorVE" TargetMode="External"/><Relationship Id="rId916" Type="http://schemas.openxmlformats.org/officeDocument/2006/relationships/hyperlink" Target="https://files.afu.se/Downloads/Transcriptions/Somewhere%20in%20the%20Skies%20(Ryan%20Sprague)/" TargetMode="External"/><Relationship Id="rId45" Type="http://schemas.openxmlformats.org/officeDocument/2006/relationships/hyperlink" Target="https://youtu.be/yd8Rnv_DkTI" TargetMode="External"/><Relationship Id="rId110" Type="http://schemas.openxmlformats.org/officeDocument/2006/relationships/hyperlink" Target="https://files.afu.se/Downloads/Transcriptions/Somewhere%20in%20the%20Skies%20(Ryan%20Sprague)/" TargetMode="External"/><Relationship Id="rId348" Type="http://schemas.openxmlformats.org/officeDocument/2006/relationships/hyperlink" Target="https://files.afu.se/Downloads/Transcriptions/Somewhere%20in%20the%20Skies%20(Ryan%20Sprague)/" TargetMode="External"/><Relationship Id="rId555" Type="http://schemas.openxmlformats.org/officeDocument/2006/relationships/hyperlink" Target="https://youtu.be/S_Hc5UFyGQg" TargetMode="External"/><Relationship Id="rId762" Type="http://schemas.openxmlformats.org/officeDocument/2006/relationships/hyperlink" Target="https://files.afu.se/Downloads/Transcriptions/Somewhere%20in%20the%20Skies%20(Ryan%20Sprague)/" TargetMode="External"/><Relationship Id="rId194" Type="http://schemas.openxmlformats.org/officeDocument/2006/relationships/hyperlink" Target="https://files.afu.se/Downloads/Transcriptions/Somewhere%20in%20the%20Skies%20(Ryan%20Sprague)/" TargetMode="External"/><Relationship Id="rId208" Type="http://schemas.openxmlformats.org/officeDocument/2006/relationships/hyperlink" Target="https://files.afu.se/Downloads/Transcriptions/Somewhere%20in%20the%20Skies%20(Ryan%20Sprague)/" TargetMode="External"/><Relationship Id="rId415" Type="http://schemas.openxmlformats.org/officeDocument/2006/relationships/hyperlink" Target="https://youtu.be/NSWfdjCxwGs" TargetMode="External"/><Relationship Id="rId622" Type="http://schemas.openxmlformats.org/officeDocument/2006/relationships/hyperlink" Target="https://files.afu.se/Downloads/Transcriptions/Somewhere%20in%20the%20Skies%20(Ryan%20Sprague)/" TargetMode="External"/><Relationship Id="rId261" Type="http://schemas.openxmlformats.org/officeDocument/2006/relationships/hyperlink" Target="https://youtu.be/TawL-kv2V0A" TargetMode="External"/><Relationship Id="rId499" Type="http://schemas.openxmlformats.org/officeDocument/2006/relationships/hyperlink" Target="https://youtu.be/XilYEkCEMzM" TargetMode="External"/><Relationship Id="rId927" Type="http://schemas.openxmlformats.org/officeDocument/2006/relationships/hyperlink" Target="https://youtu.be/TFPvL4RPt7I" TargetMode="External"/><Relationship Id="rId56" Type="http://schemas.openxmlformats.org/officeDocument/2006/relationships/hyperlink" Target="https://files.afu.se/Downloads/Transcriptions/Somewhere%20in%20the%20Skies%20(Ryan%20Sprague)/" TargetMode="External"/><Relationship Id="rId359" Type="http://schemas.openxmlformats.org/officeDocument/2006/relationships/hyperlink" Target="https://youtu.be/G_bzwFptVTQ" TargetMode="External"/><Relationship Id="rId566" Type="http://schemas.openxmlformats.org/officeDocument/2006/relationships/hyperlink" Target="https://files.afu.se/Downloads/Transcriptions/Somewhere%20in%20the%20Skies%20(Ryan%20Sprague)/" TargetMode="External"/><Relationship Id="rId773" Type="http://schemas.openxmlformats.org/officeDocument/2006/relationships/hyperlink" Target="https://youtu.be/QceaM7Bqn3Y" TargetMode="External"/><Relationship Id="rId121" Type="http://schemas.openxmlformats.org/officeDocument/2006/relationships/hyperlink" Target="https://youtu.be/DjyB6-XE8ek" TargetMode="External"/><Relationship Id="rId219" Type="http://schemas.openxmlformats.org/officeDocument/2006/relationships/hyperlink" Target="https://youtu.be/0nd4uGspUiU" TargetMode="External"/><Relationship Id="rId426" Type="http://schemas.openxmlformats.org/officeDocument/2006/relationships/hyperlink" Target="https://files.afu.se/Downloads/Transcriptions/Somewhere%20in%20the%20Skies%20(Ryan%20Sprague)/" TargetMode="External"/><Relationship Id="rId633" Type="http://schemas.openxmlformats.org/officeDocument/2006/relationships/hyperlink" Target="https://youtu.be/AMnqUnXNxVo" TargetMode="External"/><Relationship Id="rId840" Type="http://schemas.openxmlformats.org/officeDocument/2006/relationships/hyperlink" Target="https://files.afu.se/Downloads/Transcriptions/Somewhere%20in%20the%20Skies%20(Ryan%20Sprague)/" TargetMode="External"/><Relationship Id="rId938" Type="http://schemas.openxmlformats.org/officeDocument/2006/relationships/hyperlink" Target="https://files.afu.se/Downloads/Transcriptions/Somewhere%20in%20the%20Skies%20(Ryan%20Sprague)/" TargetMode="External"/><Relationship Id="rId67" Type="http://schemas.openxmlformats.org/officeDocument/2006/relationships/hyperlink" Target="https://youtu.be/owFMv2yTHxc" TargetMode="External"/><Relationship Id="rId272" Type="http://schemas.openxmlformats.org/officeDocument/2006/relationships/hyperlink" Target="https://files.afu.se/Downloads/Transcriptions/Somewhere%20in%20the%20Skies%20(Ryan%20Sprague)/" TargetMode="External"/><Relationship Id="rId577" Type="http://schemas.openxmlformats.org/officeDocument/2006/relationships/hyperlink" Target="https://youtu.be/1w56o2mKP-U" TargetMode="External"/><Relationship Id="rId700" Type="http://schemas.openxmlformats.org/officeDocument/2006/relationships/hyperlink" Target="https://files.afu.se/Downloads/Transcriptions/Somewhere%20in%20the%20Skies%20(Ryan%20Sprague)/" TargetMode="External"/><Relationship Id="rId132" Type="http://schemas.openxmlformats.org/officeDocument/2006/relationships/hyperlink" Target="https://files.afu.se/Downloads/Transcriptions/Somewhere%20in%20the%20Skies%20(Ryan%20Sprague)/" TargetMode="External"/><Relationship Id="rId784" Type="http://schemas.openxmlformats.org/officeDocument/2006/relationships/hyperlink" Target="https://files.afu.se/Downloads/Transcriptions/Somewhere%20in%20the%20Skies%20(Ryan%20Sprague)/" TargetMode="External"/><Relationship Id="rId437" Type="http://schemas.openxmlformats.org/officeDocument/2006/relationships/hyperlink" Target="https://youtu.be/L4I9upsqmkI" TargetMode="External"/><Relationship Id="rId644" Type="http://schemas.openxmlformats.org/officeDocument/2006/relationships/hyperlink" Target="https://files.afu.se/Downloads/Transcriptions/Somewhere%20in%20the%20Skies%20(Ryan%20Sprague)/" TargetMode="External"/><Relationship Id="rId851" Type="http://schemas.openxmlformats.org/officeDocument/2006/relationships/hyperlink" Target="https://youtu.be/RN_NAsLswzw" TargetMode="External"/><Relationship Id="rId283" Type="http://schemas.openxmlformats.org/officeDocument/2006/relationships/hyperlink" Target="https://youtu.be/9opju3DvIN4" TargetMode="External"/><Relationship Id="rId490" Type="http://schemas.openxmlformats.org/officeDocument/2006/relationships/hyperlink" Target="https://files.afu.se/Downloads/Transcriptions/Somewhere%20in%20the%20Skies%20(Ryan%20Sprague)/" TargetMode="External"/><Relationship Id="rId504" Type="http://schemas.openxmlformats.org/officeDocument/2006/relationships/hyperlink" Target="https://files.afu.se/Downloads/Transcriptions/Somewhere%20in%20the%20Skies%20(Ryan%20Sprague)/" TargetMode="External"/><Relationship Id="rId711" Type="http://schemas.openxmlformats.org/officeDocument/2006/relationships/hyperlink" Target="https://youtu.be/I9chKAmLyjs" TargetMode="External"/><Relationship Id="rId949" Type="http://schemas.openxmlformats.org/officeDocument/2006/relationships/hyperlink" Target="https://youtu.be/5QDt_bTpo60" TargetMode="External"/><Relationship Id="rId78" Type="http://schemas.openxmlformats.org/officeDocument/2006/relationships/hyperlink" Target="https://files.afu.se/Downloads/Transcriptions/Somewhere%20in%20the%20Skies%20(Ryan%20Sprague)/" TargetMode="External"/><Relationship Id="rId143" Type="http://schemas.openxmlformats.org/officeDocument/2006/relationships/hyperlink" Target="https://youtu.be/QYNW-n0TOiI" TargetMode="External"/><Relationship Id="rId350" Type="http://schemas.openxmlformats.org/officeDocument/2006/relationships/hyperlink" Target="https://files.afu.se/Downloads/Transcriptions/Somewhere%20in%20the%20Skies%20(Ryan%20Sprague)/" TargetMode="External"/><Relationship Id="rId588" Type="http://schemas.openxmlformats.org/officeDocument/2006/relationships/hyperlink" Target="https://files.afu.se/Downloads/Transcriptions/Somewhere%20in%20the%20Skies%20(Ryan%20Sprague)/" TargetMode="External"/><Relationship Id="rId795" Type="http://schemas.openxmlformats.org/officeDocument/2006/relationships/hyperlink" Target="https://youtu.be/VSYTqryGaw0" TargetMode="External"/><Relationship Id="rId809" Type="http://schemas.openxmlformats.org/officeDocument/2006/relationships/hyperlink" Target="https://youtu.be/g_BU4pqDiaw" TargetMode="External"/><Relationship Id="rId9" Type="http://schemas.openxmlformats.org/officeDocument/2006/relationships/hyperlink" Target="https://youtu.be/V3CBOzd0C5Q" TargetMode="External"/><Relationship Id="rId210" Type="http://schemas.openxmlformats.org/officeDocument/2006/relationships/hyperlink" Target="https://files.afu.se/Downloads/Transcriptions/Somewhere%20in%20the%20Skies%20(Ryan%20Sprague)/" TargetMode="External"/><Relationship Id="rId448" Type="http://schemas.openxmlformats.org/officeDocument/2006/relationships/hyperlink" Target="https://files.afu.se/Downloads/Transcriptions/Somewhere%20in%20the%20Skies%20(Ryan%20Sprague)/" TargetMode="External"/><Relationship Id="rId655" Type="http://schemas.openxmlformats.org/officeDocument/2006/relationships/hyperlink" Target="https://youtu.be/Hv1dJjJhajI" TargetMode="External"/><Relationship Id="rId862" Type="http://schemas.openxmlformats.org/officeDocument/2006/relationships/hyperlink" Target="https://files.afu.se/Downloads/Transcriptions/Somewhere%20in%20the%20Skies%20(Ryan%20Sprague)/" TargetMode="External"/><Relationship Id="rId294" Type="http://schemas.openxmlformats.org/officeDocument/2006/relationships/hyperlink" Target="https://files.afu.se/Downloads/Transcriptions/Somewhere%20in%20the%20Skies%20(Ryan%20Sprague)/" TargetMode="External"/><Relationship Id="rId308" Type="http://schemas.openxmlformats.org/officeDocument/2006/relationships/hyperlink" Target="https://files.afu.se/Downloads/Transcriptions/Somewhere%20in%20the%20Skies%20(Ryan%20Sprague)/" TargetMode="External"/><Relationship Id="rId515" Type="http://schemas.openxmlformats.org/officeDocument/2006/relationships/hyperlink" Target="https://youtu.be/ojfj9i-yciA" TargetMode="External"/><Relationship Id="rId722" Type="http://schemas.openxmlformats.org/officeDocument/2006/relationships/hyperlink" Target="https://files.afu.se/Downloads/Transcriptions/Somewhere%20in%20the%20Skies%20(Ryan%20Sprague)/" TargetMode="External"/><Relationship Id="rId89" Type="http://schemas.openxmlformats.org/officeDocument/2006/relationships/hyperlink" Target="https://youtu.be/UTZpDWCHf4U" TargetMode="External"/><Relationship Id="rId154" Type="http://schemas.openxmlformats.org/officeDocument/2006/relationships/hyperlink" Target="https://files.afu.se/Downloads/Transcriptions/Somewhere%20in%20the%20Skies%20(Ryan%20Sprague)/" TargetMode="External"/><Relationship Id="rId361" Type="http://schemas.openxmlformats.org/officeDocument/2006/relationships/hyperlink" Target="https://youtu.be/WNtKZADJDjc" TargetMode="External"/><Relationship Id="rId599" Type="http://schemas.openxmlformats.org/officeDocument/2006/relationships/hyperlink" Target="https://youtu.be/DkVI_MxQCMo" TargetMode="External"/><Relationship Id="rId459" Type="http://schemas.openxmlformats.org/officeDocument/2006/relationships/hyperlink" Target="https://youtu.be/DOk89pDlwWs" TargetMode="External"/><Relationship Id="rId666" Type="http://schemas.openxmlformats.org/officeDocument/2006/relationships/hyperlink" Target="https://files.afu.se/Downloads/Transcriptions/Somewhere%20in%20the%20Skies%20(Ryan%20Sprague)/" TargetMode="External"/><Relationship Id="rId873" Type="http://schemas.openxmlformats.org/officeDocument/2006/relationships/hyperlink" Target="https://youtu.be/Jfm3lNl_ezA" TargetMode="External"/><Relationship Id="rId16" Type="http://schemas.openxmlformats.org/officeDocument/2006/relationships/hyperlink" Target="https://files.afu.se/Downloads/Transcriptions/Somewhere%20in%20the%20Skies%20(Ryan%20Sprague)/" TargetMode="External"/><Relationship Id="rId221" Type="http://schemas.openxmlformats.org/officeDocument/2006/relationships/hyperlink" Target="https://youtu.be/vRlNHoxLsmo" TargetMode="External"/><Relationship Id="rId319" Type="http://schemas.openxmlformats.org/officeDocument/2006/relationships/hyperlink" Target="https://youtu.be/52QAYMPoi30" TargetMode="External"/><Relationship Id="rId526" Type="http://schemas.openxmlformats.org/officeDocument/2006/relationships/hyperlink" Target="https://files.afu.se/Downloads/Transcriptions/Somewhere%20in%20the%20Skies%20(Ryan%20Sprague)/" TargetMode="External"/><Relationship Id="rId733" Type="http://schemas.openxmlformats.org/officeDocument/2006/relationships/hyperlink" Target="https://youtu.be/VO4mw81jYbU" TargetMode="External"/><Relationship Id="rId940" Type="http://schemas.openxmlformats.org/officeDocument/2006/relationships/hyperlink" Target="https://files.afu.se/Downloads/Transcriptions/Somewhere%20in%20the%20Skies%20(Ryan%20Sprague)/" TargetMode="External"/><Relationship Id="rId165" Type="http://schemas.openxmlformats.org/officeDocument/2006/relationships/hyperlink" Target="https://youtu.be/bm9cHtpawcg" TargetMode="External"/><Relationship Id="rId372" Type="http://schemas.openxmlformats.org/officeDocument/2006/relationships/hyperlink" Target="https://files.afu.se/Downloads/Transcriptions/Somewhere%20in%20the%20Skies%20(Ryan%20Sprague)/" TargetMode="External"/><Relationship Id="rId677" Type="http://schemas.openxmlformats.org/officeDocument/2006/relationships/hyperlink" Target="https://youtu.be/REMpSDhwwz8" TargetMode="External"/><Relationship Id="rId800" Type="http://schemas.openxmlformats.org/officeDocument/2006/relationships/hyperlink" Target="https://files.afu.se/Downloads/Transcriptions/Somewhere%20in%20the%20Skies%20(Ryan%20Sprague)/" TargetMode="External"/><Relationship Id="rId232" Type="http://schemas.openxmlformats.org/officeDocument/2006/relationships/hyperlink" Target="https://files.afu.se/Downloads/Transcriptions/Somewhere%20in%20the%20Skies%20(Ryan%20Sprague)/" TargetMode="External"/><Relationship Id="rId884" Type="http://schemas.openxmlformats.org/officeDocument/2006/relationships/hyperlink" Target="https://files.afu.se/Downloads/Transcriptions/Somewhere%20in%20the%20Skies%20(Ryan%20Sprague)/" TargetMode="External"/><Relationship Id="rId27" Type="http://schemas.openxmlformats.org/officeDocument/2006/relationships/hyperlink" Target="https://youtu.be/IVwmaQxHpGw" TargetMode="External"/><Relationship Id="rId537" Type="http://schemas.openxmlformats.org/officeDocument/2006/relationships/hyperlink" Target="https://youtu.be/76cW9t2w5_I" TargetMode="External"/><Relationship Id="rId744" Type="http://schemas.openxmlformats.org/officeDocument/2006/relationships/hyperlink" Target="https://files.afu.se/Downloads/Transcriptions/Somewhere%20in%20the%20Skies%20(Ryan%20Sprague)/" TargetMode="External"/><Relationship Id="rId951" Type="http://schemas.openxmlformats.org/officeDocument/2006/relationships/hyperlink" Target="https://youtu.be/3grW5L2lqn4" TargetMode="External"/><Relationship Id="rId80" Type="http://schemas.openxmlformats.org/officeDocument/2006/relationships/hyperlink" Target="https://files.afu.se/Downloads/Transcriptions/Somewhere%20in%20the%20Skies%20(Ryan%20Sprague)/" TargetMode="External"/><Relationship Id="rId176" Type="http://schemas.openxmlformats.org/officeDocument/2006/relationships/hyperlink" Target="https://files.afu.se/Downloads/Transcriptions/Somewhere%20in%20the%20Skies%20(Ryan%20Sprague)/" TargetMode="External"/><Relationship Id="rId383" Type="http://schemas.openxmlformats.org/officeDocument/2006/relationships/hyperlink" Target="https://youtu.be/OxYsjA-zdzs" TargetMode="External"/><Relationship Id="rId590" Type="http://schemas.openxmlformats.org/officeDocument/2006/relationships/hyperlink" Target="https://files.afu.se/Downloads/Transcriptions/Somewhere%20in%20the%20Skies%20(Ryan%20Sprague)/" TargetMode="External"/><Relationship Id="rId604" Type="http://schemas.openxmlformats.org/officeDocument/2006/relationships/hyperlink" Target="https://files.afu.se/Downloads/Transcriptions/Somewhere%20in%20the%20Skies%20(Ryan%20Sprague)/" TargetMode="External"/><Relationship Id="rId811" Type="http://schemas.openxmlformats.org/officeDocument/2006/relationships/hyperlink" Target="https://youtu.be/qjOS45cOFI0" TargetMode="External"/><Relationship Id="rId243" Type="http://schemas.openxmlformats.org/officeDocument/2006/relationships/hyperlink" Target="https://youtu.be/xxZBIPHw448" TargetMode="External"/><Relationship Id="rId450" Type="http://schemas.openxmlformats.org/officeDocument/2006/relationships/hyperlink" Target="https://files.afu.se/Downloads/Transcriptions/Somewhere%20in%20the%20Skies%20(Ryan%20Sprague)/" TargetMode="External"/><Relationship Id="rId688" Type="http://schemas.openxmlformats.org/officeDocument/2006/relationships/hyperlink" Target="https://files.afu.se/Downloads/Transcriptions/Somewhere%20in%20the%20Skies%20(Ryan%20Sprague)/" TargetMode="External"/><Relationship Id="rId895" Type="http://schemas.openxmlformats.org/officeDocument/2006/relationships/hyperlink" Target="https://youtu.be/Mh1194f7OVc" TargetMode="External"/><Relationship Id="rId909" Type="http://schemas.openxmlformats.org/officeDocument/2006/relationships/hyperlink" Target="https://youtu.be/3c8gx2JwVmA" TargetMode="External"/><Relationship Id="rId38" Type="http://schemas.openxmlformats.org/officeDocument/2006/relationships/hyperlink" Target="https://files.afu.se/Downloads/Transcriptions/Somewhere%20in%20the%20Skies%20(Ryan%20Sprague)/" TargetMode="External"/><Relationship Id="rId103" Type="http://schemas.openxmlformats.org/officeDocument/2006/relationships/hyperlink" Target="https://youtu.be/zxj7u7XkBFg" TargetMode="External"/><Relationship Id="rId310" Type="http://schemas.openxmlformats.org/officeDocument/2006/relationships/hyperlink" Target="https://files.afu.se/Downloads/Transcriptions/Somewhere%20in%20the%20Skies%20(Ryan%20Sprague)/" TargetMode="External"/><Relationship Id="rId548" Type="http://schemas.openxmlformats.org/officeDocument/2006/relationships/hyperlink" Target="https://files.afu.se/Downloads/Transcriptions/Somewhere%20in%20the%20Skies%20(Ryan%20Sprague)/" TargetMode="External"/><Relationship Id="rId755" Type="http://schemas.openxmlformats.org/officeDocument/2006/relationships/hyperlink" Target="https://youtu.be/k2dQpLz3Hsc" TargetMode="External"/><Relationship Id="rId91" Type="http://schemas.openxmlformats.org/officeDocument/2006/relationships/hyperlink" Target="https://youtu.be/zLSkAUOhaUg" TargetMode="External"/><Relationship Id="rId187" Type="http://schemas.openxmlformats.org/officeDocument/2006/relationships/hyperlink" Target="https://youtu.be/dC01QkD_R1g" TargetMode="External"/><Relationship Id="rId394" Type="http://schemas.openxmlformats.org/officeDocument/2006/relationships/hyperlink" Target="https://files.afu.se/Downloads/Transcriptions/Somewhere%20in%20the%20Skies%20(Ryan%20Sprague)/" TargetMode="External"/><Relationship Id="rId408" Type="http://schemas.openxmlformats.org/officeDocument/2006/relationships/hyperlink" Target="https://files.afu.se/Downloads/Transcriptions/Somewhere%20in%20the%20Skies%20(Ryan%20Sprague)/" TargetMode="External"/><Relationship Id="rId615" Type="http://schemas.openxmlformats.org/officeDocument/2006/relationships/hyperlink" Target="https://youtu.be/Z0NwzEcAn24" TargetMode="External"/><Relationship Id="rId822" Type="http://schemas.openxmlformats.org/officeDocument/2006/relationships/hyperlink" Target="https://files.afu.se/Downloads/Transcriptions/Somewhere%20in%20the%20Skies%20(Ryan%20Sprague)/" TargetMode="External"/><Relationship Id="rId254" Type="http://schemas.openxmlformats.org/officeDocument/2006/relationships/hyperlink" Target="https://files.afu.se/Downloads/Transcriptions/Somewhere%20in%20the%20Skies%20(Ryan%20Sprague)/" TargetMode="External"/><Relationship Id="rId699" Type="http://schemas.openxmlformats.org/officeDocument/2006/relationships/hyperlink" Target="https://youtu.be/0kctprThp_Y" TargetMode="External"/><Relationship Id="rId49" Type="http://schemas.openxmlformats.org/officeDocument/2006/relationships/hyperlink" Target="https://youtu.be/kKbbSvJc6fI" TargetMode="External"/><Relationship Id="rId114" Type="http://schemas.openxmlformats.org/officeDocument/2006/relationships/hyperlink" Target="https://files.afu.se/Downloads/Transcriptions/Somewhere%20in%20the%20Skies%20(Ryan%20Sprague)/" TargetMode="External"/><Relationship Id="rId461" Type="http://schemas.openxmlformats.org/officeDocument/2006/relationships/hyperlink" Target="https://youtu.be/jkF2rKE18n8" TargetMode="External"/><Relationship Id="rId559" Type="http://schemas.openxmlformats.org/officeDocument/2006/relationships/hyperlink" Target="https://youtu.be/z08LBs9JoyQ" TargetMode="External"/><Relationship Id="rId766" Type="http://schemas.openxmlformats.org/officeDocument/2006/relationships/hyperlink" Target="https://files.afu.se/Downloads/Transcriptions/Somewhere%20in%20the%20Skies%20(Ryan%20Sprague)/" TargetMode="External"/><Relationship Id="rId198" Type="http://schemas.openxmlformats.org/officeDocument/2006/relationships/hyperlink" Target="https://files.afu.se/Downloads/Transcriptions/Somewhere%20in%20the%20Skies%20(Ryan%20Sprague)/" TargetMode="External"/><Relationship Id="rId321" Type="http://schemas.openxmlformats.org/officeDocument/2006/relationships/hyperlink" Target="https://youtu.be/XvPHMMFLavg" TargetMode="External"/><Relationship Id="rId419" Type="http://schemas.openxmlformats.org/officeDocument/2006/relationships/hyperlink" Target="https://youtu.be/g3P0suAkBkg" TargetMode="External"/><Relationship Id="rId626" Type="http://schemas.openxmlformats.org/officeDocument/2006/relationships/hyperlink" Target="https://files.afu.se/Downloads/Transcriptions/Somewhere%20in%20the%20Skies%20(Ryan%20Sprague)/" TargetMode="External"/><Relationship Id="rId833" Type="http://schemas.openxmlformats.org/officeDocument/2006/relationships/hyperlink" Target="https://youtu.be/C-GR3HN8hHk" TargetMode="External"/><Relationship Id="rId265" Type="http://schemas.openxmlformats.org/officeDocument/2006/relationships/hyperlink" Target="https://youtu.be/t2KzcYgkWcU" TargetMode="External"/><Relationship Id="rId472" Type="http://schemas.openxmlformats.org/officeDocument/2006/relationships/hyperlink" Target="https://files.afu.se/Downloads/Transcriptions/Somewhere%20in%20the%20Skies%20(Ryan%20Sprague)/" TargetMode="External"/><Relationship Id="rId900" Type="http://schemas.openxmlformats.org/officeDocument/2006/relationships/hyperlink" Target="https://files.afu.se/Downloads/Transcriptions/Somewhere%20in%20the%20Skies%20(Ryan%20Sprague)/" TargetMode="External"/><Relationship Id="rId125" Type="http://schemas.openxmlformats.org/officeDocument/2006/relationships/hyperlink" Target="https://youtu.be/eyN_t5td_tY" TargetMode="External"/><Relationship Id="rId332" Type="http://schemas.openxmlformats.org/officeDocument/2006/relationships/hyperlink" Target="https://files.afu.se/Downloads/Transcriptions/Somewhere%20in%20the%20Skies%20(Ryan%20Sprague)/" TargetMode="External"/><Relationship Id="rId777" Type="http://schemas.openxmlformats.org/officeDocument/2006/relationships/hyperlink" Target="https://youtu.be/FrvmZfUWmQ0" TargetMode="External"/><Relationship Id="rId637" Type="http://schemas.openxmlformats.org/officeDocument/2006/relationships/hyperlink" Target="https://youtu.be/U806XOsuivM" TargetMode="External"/><Relationship Id="rId844" Type="http://schemas.openxmlformats.org/officeDocument/2006/relationships/hyperlink" Target="https://files.afu.se/Downloads/Transcriptions/Somewhere%20in%20the%20Skies%20(Ryan%20Sprague)/" TargetMode="External"/><Relationship Id="rId276" Type="http://schemas.openxmlformats.org/officeDocument/2006/relationships/hyperlink" Target="https://files.afu.se/Downloads/Transcriptions/Somewhere%20in%20the%20Skies%20(Ryan%20Sprague)/" TargetMode="External"/><Relationship Id="rId483" Type="http://schemas.openxmlformats.org/officeDocument/2006/relationships/hyperlink" Target="https://youtu.be/nSWLceYdeXo" TargetMode="External"/><Relationship Id="rId690" Type="http://schemas.openxmlformats.org/officeDocument/2006/relationships/hyperlink" Target="https://files.afu.se/Downloads/Transcriptions/Somewhere%20in%20the%20Skies%20(Ryan%20Sprague)/" TargetMode="External"/><Relationship Id="rId704" Type="http://schemas.openxmlformats.org/officeDocument/2006/relationships/hyperlink" Target="https://files.afu.se/Downloads/Transcriptions/Somewhere%20in%20the%20Skies%20(Ryan%20Sprague)/" TargetMode="External"/><Relationship Id="rId911" Type="http://schemas.openxmlformats.org/officeDocument/2006/relationships/hyperlink" Target="https://youtu.be/s9RbC1WYRco" TargetMode="External"/><Relationship Id="rId40" Type="http://schemas.openxmlformats.org/officeDocument/2006/relationships/hyperlink" Target="https://files.afu.se/Downloads/Transcriptions/Somewhere%20in%20the%20Skies%20(Ryan%20Sprague)/" TargetMode="External"/><Relationship Id="rId136" Type="http://schemas.openxmlformats.org/officeDocument/2006/relationships/hyperlink" Target="https://files.afu.se/Downloads/Transcriptions/Somewhere%20in%20the%20Skies%20(Ryan%20Sprague)/" TargetMode="External"/><Relationship Id="rId343" Type="http://schemas.openxmlformats.org/officeDocument/2006/relationships/hyperlink" Target="https://youtu.be/KNL58fln7Pk" TargetMode="External"/><Relationship Id="rId550" Type="http://schemas.openxmlformats.org/officeDocument/2006/relationships/hyperlink" Target="https://files.afu.se/Downloads/Transcriptions/Somewhere%20in%20the%20Skies%20(Ryan%20Sprague)/" TargetMode="External"/><Relationship Id="rId788" Type="http://schemas.openxmlformats.org/officeDocument/2006/relationships/hyperlink" Target="https://files.afu.se/Downloads/Transcriptions/Somewhere%20in%20the%20Skies%20(Ryan%20Sprague)/" TargetMode="External"/><Relationship Id="rId203" Type="http://schemas.openxmlformats.org/officeDocument/2006/relationships/hyperlink" Target="https://youtu.be/zNEUKW08luQ" TargetMode="External"/><Relationship Id="rId648" Type="http://schemas.openxmlformats.org/officeDocument/2006/relationships/hyperlink" Target="https://files.afu.se/Downloads/Transcriptions/Somewhere%20in%20the%20Skies%20(Ryan%20Sprague)/" TargetMode="External"/><Relationship Id="rId855" Type="http://schemas.openxmlformats.org/officeDocument/2006/relationships/hyperlink" Target="https://youtu.be/FCb71BGnKAU" TargetMode="External"/><Relationship Id="rId287" Type="http://schemas.openxmlformats.org/officeDocument/2006/relationships/hyperlink" Target="https://youtu.be/2CqY7GAZuvE" TargetMode="External"/><Relationship Id="rId410" Type="http://schemas.openxmlformats.org/officeDocument/2006/relationships/hyperlink" Target="https://files.afu.se/Downloads/Transcriptions/Somewhere%20in%20the%20Skies%20(Ryan%20Sprague)/" TargetMode="External"/><Relationship Id="rId494" Type="http://schemas.openxmlformats.org/officeDocument/2006/relationships/hyperlink" Target="https://files.afu.se/Downloads/Transcriptions/Somewhere%20in%20the%20Skies%20(Ryan%20Sprague)/" TargetMode="External"/><Relationship Id="rId508" Type="http://schemas.openxmlformats.org/officeDocument/2006/relationships/hyperlink" Target="https://files.afu.se/Downloads/Transcriptions/Somewhere%20in%20the%20Skies%20(Ryan%20Sprague)/" TargetMode="External"/><Relationship Id="rId715" Type="http://schemas.openxmlformats.org/officeDocument/2006/relationships/hyperlink" Target="https://youtu.be/dJaQMwy2A1g" TargetMode="External"/><Relationship Id="rId922" Type="http://schemas.openxmlformats.org/officeDocument/2006/relationships/hyperlink" Target="https://files.afu.se/Downloads/Transcriptions/Somewhere%20in%20the%20Skies%20(Ryan%20Sprague)/" TargetMode="External"/><Relationship Id="rId147" Type="http://schemas.openxmlformats.org/officeDocument/2006/relationships/hyperlink" Target="https://youtu.be/E3mFkjjVJOs" TargetMode="External"/><Relationship Id="rId354" Type="http://schemas.openxmlformats.org/officeDocument/2006/relationships/hyperlink" Target="https://files.afu.se/Downloads/Transcriptions/Somewhere%20in%20the%20Skies%20(Ryan%20Sprague)/" TargetMode="External"/><Relationship Id="rId799" Type="http://schemas.openxmlformats.org/officeDocument/2006/relationships/hyperlink" Target="https://youtu.be/wEBDu7wjnl8" TargetMode="External"/><Relationship Id="rId51" Type="http://schemas.openxmlformats.org/officeDocument/2006/relationships/hyperlink" Target="https://youtu.be/rHNdJcBDSMo" TargetMode="External"/><Relationship Id="rId561" Type="http://schemas.openxmlformats.org/officeDocument/2006/relationships/hyperlink" Target="https://youtu.be/Y2Vc4TkE_xs" TargetMode="External"/><Relationship Id="rId659" Type="http://schemas.openxmlformats.org/officeDocument/2006/relationships/hyperlink" Target="https://youtu.be/33GB1Qi_Djg" TargetMode="External"/><Relationship Id="rId866" Type="http://schemas.openxmlformats.org/officeDocument/2006/relationships/hyperlink" Target="https://files.afu.se/Downloads/Transcriptions/Somewhere%20in%20the%20Skies%20(Ryan%20Sprague)/" TargetMode="External"/><Relationship Id="rId214" Type="http://schemas.openxmlformats.org/officeDocument/2006/relationships/hyperlink" Target="https://files.afu.se/Downloads/Transcriptions/Somewhere%20in%20the%20Skies%20(Ryan%20Sprague)/" TargetMode="External"/><Relationship Id="rId298" Type="http://schemas.openxmlformats.org/officeDocument/2006/relationships/hyperlink" Target="https://files.afu.se/Downloads/Transcriptions/Somewhere%20in%20the%20Skies%20(Ryan%20Sprague)/" TargetMode="External"/><Relationship Id="rId421" Type="http://schemas.openxmlformats.org/officeDocument/2006/relationships/hyperlink" Target="https://youtu.be/9KvJQ2EPr9I" TargetMode="External"/><Relationship Id="rId519" Type="http://schemas.openxmlformats.org/officeDocument/2006/relationships/hyperlink" Target="https://youtu.be/XMLIr6BMdSA" TargetMode="External"/><Relationship Id="rId158" Type="http://schemas.openxmlformats.org/officeDocument/2006/relationships/hyperlink" Target="https://files.afu.se/Downloads/Transcriptions/Somewhere%20in%20the%20Skies%20(Ryan%20Sprague)/" TargetMode="External"/><Relationship Id="rId726" Type="http://schemas.openxmlformats.org/officeDocument/2006/relationships/hyperlink" Target="https://files.afu.se/Downloads/Transcriptions/Somewhere%20in%20the%20Skies%20(Ryan%20Sprague)/" TargetMode="External"/><Relationship Id="rId933" Type="http://schemas.openxmlformats.org/officeDocument/2006/relationships/hyperlink" Target="https://youtu.be/ZGgV409wwRY" TargetMode="External"/><Relationship Id="rId62" Type="http://schemas.openxmlformats.org/officeDocument/2006/relationships/hyperlink" Target="https://files.afu.se/Downloads/Transcriptions/Somewhere%20in%20the%20Skies%20(Ryan%20Sprague)/" TargetMode="External"/><Relationship Id="rId365" Type="http://schemas.openxmlformats.org/officeDocument/2006/relationships/hyperlink" Target="https://youtu.be/44RCqnEMl54" TargetMode="External"/><Relationship Id="rId572" Type="http://schemas.openxmlformats.org/officeDocument/2006/relationships/hyperlink" Target="https://files.afu.se/Downloads/Transcriptions/Somewhere%20in%20the%20Skies%20(Ryan%20Sprague)/" TargetMode="External"/><Relationship Id="rId225" Type="http://schemas.openxmlformats.org/officeDocument/2006/relationships/hyperlink" Target="https://youtu.be/D8hGg2B5pBg" TargetMode="External"/><Relationship Id="rId432" Type="http://schemas.openxmlformats.org/officeDocument/2006/relationships/hyperlink" Target="https://files.afu.se/Downloads/Transcriptions/Somewhere%20in%20the%20Skies%20(Ryan%20Sprague)/" TargetMode="External"/><Relationship Id="rId877" Type="http://schemas.openxmlformats.org/officeDocument/2006/relationships/hyperlink" Target="https://youtu.be/wwjfh73Byu8" TargetMode="External"/><Relationship Id="rId737" Type="http://schemas.openxmlformats.org/officeDocument/2006/relationships/hyperlink" Target="https://youtu.be/hKV30tZjkg0" TargetMode="External"/><Relationship Id="rId944" Type="http://schemas.openxmlformats.org/officeDocument/2006/relationships/hyperlink" Target="https://files.afu.se/Downloads/Transcriptions/Somewhere%20in%20the%20Skies%20(Ryan%20Sprague)/" TargetMode="External"/><Relationship Id="rId73" Type="http://schemas.openxmlformats.org/officeDocument/2006/relationships/hyperlink" Target="https://youtu.be/JrLdq2o4lJA" TargetMode="External"/><Relationship Id="rId169" Type="http://schemas.openxmlformats.org/officeDocument/2006/relationships/hyperlink" Target="https://youtu.be/kd3wtyaCBQ0" TargetMode="External"/><Relationship Id="rId376" Type="http://schemas.openxmlformats.org/officeDocument/2006/relationships/hyperlink" Target="https://files.afu.se/Downloads/Transcriptions/Somewhere%20in%20the%20Skies%20(Ryan%20Sprague)/" TargetMode="External"/><Relationship Id="rId583" Type="http://schemas.openxmlformats.org/officeDocument/2006/relationships/hyperlink" Target="https://youtu.be/ONwvwUtTKqk" TargetMode="External"/><Relationship Id="rId790" Type="http://schemas.openxmlformats.org/officeDocument/2006/relationships/hyperlink" Target="https://files.afu.se/Downloads/Transcriptions/Somewhere%20in%20the%20Skies%20(Ryan%20Sprague)/" TargetMode="External"/><Relationship Id="rId804" Type="http://schemas.openxmlformats.org/officeDocument/2006/relationships/hyperlink" Target="https://files.afu.se/Downloads/Transcriptions/Somewhere%20in%20the%20Skies%20(Ryan%20Sprague)/" TargetMode="External"/><Relationship Id="rId4" Type="http://schemas.openxmlformats.org/officeDocument/2006/relationships/hyperlink" Target="https://files.afu.se/Downloads/Transcriptions/Somewhere%20in%20the%20Skies%20(Ryan%20Sprague)/" TargetMode="External"/><Relationship Id="rId236" Type="http://schemas.openxmlformats.org/officeDocument/2006/relationships/hyperlink" Target="https://files.afu.se/Downloads/Transcriptions/Somewhere%20in%20the%20Skies%20(Ryan%20Sprague)/" TargetMode="External"/><Relationship Id="rId443" Type="http://schemas.openxmlformats.org/officeDocument/2006/relationships/hyperlink" Target="https://youtu.be/UZYVOgGXuxs" TargetMode="External"/><Relationship Id="rId650" Type="http://schemas.openxmlformats.org/officeDocument/2006/relationships/hyperlink" Target="https://files.afu.se/Downloads/Transcriptions/Somewhere%20in%20the%20Skies%20(Ryan%20Sprague)/" TargetMode="External"/><Relationship Id="rId888" Type="http://schemas.openxmlformats.org/officeDocument/2006/relationships/hyperlink" Target="https://files.afu.se/Downloads/Transcriptions/Somewhere%20in%20the%20Skies%20(Ryan%20Sprague)/" TargetMode="External"/><Relationship Id="rId303" Type="http://schemas.openxmlformats.org/officeDocument/2006/relationships/hyperlink" Target="https://youtu.be/Z9DEnvf348E" TargetMode="External"/><Relationship Id="rId748" Type="http://schemas.openxmlformats.org/officeDocument/2006/relationships/hyperlink" Target="https://files.afu.se/Downloads/Transcriptions/Somewhere%20in%20the%20Skies%20(Ryan%20Sprague)/" TargetMode="External"/><Relationship Id="rId84" Type="http://schemas.openxmlformats.org/officeDocument/2006/relationships/hyperlink" Target="https://files.afu.se/Downloads/Transcriptions/Somewhere%20in%20the%20Skies%20(Ryan%20Sprague)/" TargetMode="External"/><Relationship Id="rId387" Type="http://schemas.openxmlformats.org/officeDocument/2006/relationships/hyperlink" Target="https://youtu.be/IEJAHihRfyA" TargetMode="External"/><Relationship Id="rId510" Type="http://schemas.openxmlformats.org/officeDocument/2006/relationships/hyperlink" Target="https://files.afu.se/Downloads/Transcriptions/Somewhere%20in%20the%20Skies%20(Ryan%20Sprague)/" TargetMode="External"/><Relationship Id="rId594" Type="http://schemas.openxmlformats.org/officeDocument/2006/relationships/hyperlink" Target="https://files.afu.se/Downloads/Transcriptions/Somewhere%20in%20the%20Skies%20(Ryan%20Sprague)/" TargetMode="External"/><Relationship Id="rId608" Type="http://schemas.openxmlformats.org/officeDocument/2006/relationships/hyperlink" Target="https://files.afu.se/Downloads/Transcriptions/Somewhere%20in%20the%20Skies%20(Ryan%20Sprague)/" TargetMode="External"/><Relationship Id="rId815" Type="http://schemas.openxmlformats.org/officeDocument/2006/relationships/hyperlink" Target="https://youtu.be/WHtRT3tcj-A" TargetMode="External"/><Relationship Id="rId247" Type="http://schemas.openxmlformats.org/officeDocument/2006/relationships/hyperlink" Target="https://youtu.be/T6QohWyOc_I" TargetMode="External"/><Relationship Id="rId899" Type="http://schemas.openxmlformats.org/officeDocument/2006/relationships/hyperlink" Target="https://youtu.be/ZBikbTuq6N0" TargetMode="External"/><Relationship Id="rId107" Type="http://schemas.openxmlformats.org/officeDocument/2006/relationships/hyperlink" Target="https://youtu.be/0TgW8hBT8T4" TargetMode="External"/><Relationship Id="rId454" Type="http://schemas.openxmlformats.org/officeDocument/2006/relationships/hyperlink" Target="https://files.afu.se/Downloads/Transcriptions/Somewhere%20in%20the%20Skies%20(Ryan%20Sprague)/" TargetMode="External"/><Relationship Id="rId661" Type="http://schemas.openxmlformats.org/officeDocument/2006/relationships/hyperlink" Target="https://youtu.be/oRFhIXQP2to" TargetMode="External"/><Relationship Id="rId759" Type="http://schemas.openxmlformats.org/officeDocument/2006/relationships/hyperlink" Target="https://youtu.be/OLpC_bcCwn0" TargetMode="External"/><Relationship Id="rId11" Type="http://schemas.openxmlformats.org/officeDocument/2006/relationships/hyperlink" Target="https://youtu.be/IubnJ6lXjzg" TargetMode="External"/><Relationship Id="rId314" Type="http://schemas.openxmlformats.org/officeDocument/2006/relationships/hyperlink" Target="https://files.afu.se/Downloads/Transcriptions/Somewhere%20in%20the%20Skies%20(Ryan%20Sprague)/" TargetMode="External"/><Relationship Id="rId398" Type="http://schemas.openxmlformats.org/officeDocument/2006/relationships/hyperlink" Target="https://files.afu.se/Downloads/Transcriptions/Somewhere%20in%20the%20Skies%20(Ryan%20Sprague)/" TargetMode="External"/><Relationship Id="rId521" Type="http://schemas.openxmlformats.org/officeDocument/2006/relationships/hyperlink" Target="https://youtu.be/qi5GJgmmnNo" TargetMode="External"/><Relationship Id="rId619" Type="http://schemas.openxmlformats.org/officeDocument/2006/relationships/hyperlink" Target="https://youtu.be/Wr1eS-MqUfg" TargetMode="External"/><Relationship Id="rId95" Type="http://schemas.openxmlformats.org/officeDocument/2006/relationships/hyperlink" Target="https://youtu.be/pH_T3uiEwzE" TargetMode="External"/><Relationship Id="rId160" Type="http://schemas.openxmlformats.org/officeDocument/2006/relationships/hyperlink" Target="https://files.afu.se/Downloads/Transcriptions/Somewhere%20in%20the%20Skies%20(Ryan%20Sprague)/" TargetMode="External"/><Relationship Id="rId826" Type="http://schemas.openxmlformats.org/officeDocument/2006/relationships/hyperlink" Target="https://files.afu.se/Downloads/Transcriptions/Somewhere%20in%20the%20Skies%20(Ryan%20Sprague)/" TargetMode="External"/><Relationship Id="rId258" Type="http://schemas.openxmlformats.org/officeDocument/2006/relationships/hyperlink" Target="https://files.afu.se/Downloads/Transcriptions/Somewhere%20in%20the%20Skies%20(Ryan%20Sprague)/" TargetMode="External"/><Relationship Id="rId465" Type="http://schemas.openxmlformats.org/officeDocument/2006/relationships/hyperlink" Target="https://youtu.be/V83oQAePu4w" TargetMode="External"/><Relationship Id="rId672" Type="http://schemas.openxmlformats.org/officeDocument/2006/relationships/hyperlink" Target="https://files.afu.se/Downloads/Transcriptions/Somewhere%20in%20the%20Skies%20(Ryan%20Sprague)/" TargetMode="External"/><Relationship Id="rId22" Type="http://schemas.openxmlformats.org/officeDocument/2006/relationships/hyperlink" Target="https://files.afu.se/Downloads/Transcriptions/Somewhere%20in%20the%20Skies%20(Ryan%20Sprague)/" TargetMode="External"/><Relationship Id="rId118" Type="http://schemas.openxmlformats.org/officeDocument/2006/relationships/hyperlink" Target="https://files.afu.se/Downloads/Transcriptions/Somewhere%20in%20the%20Skies%20(Ryan%20Sprague)/" TargetMode="External"/><Relationship Id="rId325" Type="http://schemas.openxmlformats.org/officeDocument/2006/relationships/hyperlink" Target="https://youtu.be/OAEVhaMkUpc" TargetMode="External"/><Relationship Id="rId532" Type="http://schemas.openxmlformats.org/officeDocument/2006/relationships/hyperlink" Target="https://files.afu.se/Downloads/Transcriptions/Somewhere%20in%20the%20Skies%20(Ryan%20Sprague)/" TargetMode="External"/><Relationship Id="rId171" Type="http://schemas.openxmlformats.org/officeDocument/2006/relationships/hyperlink" Target="https://youtu.be/pcqaL49bhG4" TargetMode="External"/><Relationship Id="rId837" Type="http://schemas.openxmlformats.org/officeDocument/2006/relationships/hyperlink" Target="https://youtu.be/L9_eUi0ljUE" TargetMode="External"/><Relationship Id="rId269" Type="http://schemas.openxmlformats.org/officeDocument/2006/relationships/hyperlink" Target="https://youtu.be/rH5-84RpWVU" TargetMode="External"/><Relationship Id="rId476" Type="http://schemas.openxmlformats.org/officeDocument/2006/relationships/hyperlink" Target="https://files.afu.se/Downloads/Transcriptions/Somewhere%20in%20the%20Skies%20(Ryan%20Sprague)/" TargetMode="External"/><Relationship Id="rId683" Type="http://schemas.openxmlformats.org/officeDocument/2006/relationships/hyperlink" Target="https://youtu.be/zbkYJcFuYQ0" TargetMode="External"/><Relationship Id="rId890" Type="http://schemas.openxmlformats.org/officeDocument/2006/relationships/hyperlink" Target="https://files.afu.se/Downloads/Transcriptions/Somewhere%20in%20the%20Skies%20(Ryan%20Sprague)/" TargetMode="External"/><Relationship Id="rId904" Type="http://schemas.openxmlformats.org/officeDocument/2006/relationships/hyperlink" Target="https://files.afu.se/Downloads/Transcriptions/Somewhere%20in%20the%20Skies%20(Ryan%20Sprague)/" TargetMode="External"/><Relationship Id="rId33" Type="http://schemas.openxmlformats.org/officeDocument/2006/relationships/hyperlink" Target="https://youtu.be/qTVyYtfPN4M" TargetMode="External"/><Relationship Id="rId129" Type="http://schemas.openxmlformats.org/officeDocument/2006/relationships/hyperlink" Target="https://youtu.be/Tac2vV4ElMM" TargetMode="External"/><Relationship Id="rId336" Type="http://schemas.openxmlformats.org/officeDocument/2006/relationships/hyperlink" Target="https://files.afu.se/Downloads/Transcriptions/Somewhere%20in%20the%20Skies%20(Ryan%20Sprague)/" TargetMode="External"/><Relationship Id="rId543" Type="http://schemas.openxmlformats.org/officeDocument/2006/relationships/hyperlink" Target="https://youtu.be/yXVrTRJZZws" TargetMode="External"/><Relationship Id="rId182" Type="http://schemas.openxmlformats.org/officeDocument/2006/relationships/hyperlink" Target="https://files.afu.se/Downloads/Transcriptions/Somewhere%20in%20the%20Skies%20(Ryan%20Sprague)/" TargetMode="External"/><Relationship Id="rId403" Type="http://schemas.openxmlformats.org/officeDocument/2006/relationships/hyperlink" Target="https://youtu.be/fiToI0-gyGk" TargetMode="External"/><Relationship Id="rId750" Type="http://schemas.openxmlformats.org/officeDocument/2006/relationships/hyperlink" Target="https://files.afu.se/Downloads/Transcriptions/Somewhere%20in%20the%20Skies%20(Ryan%20Sprague)/" TargetMode="External"/><Relationship Id="rId848" Type="http://schemas.openxmlformats.org/officeDocument/2006/relationships/hyperlink" Target="https://files.afu.se/Downloads/Transcriptions/Somewhere%20in%20the%20Skies%20(Ryan%20Sprague)/" TargetMode="External"/><Relationship Id="rId487" Type="http://schemas.openxmlformats.org/officeDocument/2006/relationships/hyperlink" Target="https://youtu.be/MWwpXrnex6E" TargetMode="External"/><Relationship Id="rId610" Type="http://schemas.openxmlformats.org/officeDocument/2006/relationships/hyperlink" Target="https://files.afu.se/Downloads/Transcriptions/Somewhere%20in%20the%20Skies%20(Ryan%20Sprague)/" TargetMode="External"/><Relationship Id="rId694" Type="http://schemas.openxmlformats.org/officeDocument/2006/relationships/hyperlink" Target="https://files.afu.se/Downloads/Transcriptions/Somewhere%20in%20the%20Skies%20(Ryan%20Sprague)/" TargetMode="External"/><Relationship Id="rId708" Type="http://schemas.openxmlformats.org/officeDocument/2006/relationships/hyperlink" Target="https://files.afu.se/Downloads/Transcriptions/Somewhere%20in%20the%20Skies%20(Ryan%20Sprague)/" TargetMode="External"/><Relationship Id="rId915" Type="http://schemas.openxmlformats.org/officeDocument/2006/relationships/hyperlink" Target="https://youtu.be/PkWAA28IqRI" TargetMode="External"/><Relationship Id="rId347" Type="http://schemas.openxmlformats.org/officeDocument/2006/relationships/hyperlink" Target="https://youtu.be/tbGbLLnR3X0" TargetMode="External"/><Relationship Id="rId44" Type="http://schemas.openxmlformats.org/officeDocument/2006/relationships/hyperlink" Target="https://files.afu.se/Downloads/Transcriptions/Somewhere%20in%20the%20Skies%20(Ryan%20Sprague)/" TargetMode="External"/><Relationship Id="rId554" Type="http://schemas.openxmlformats.org/officeDocument/2006/relationships/hyperlink" Target="https://files.afu.se/Downloads/Transcriptions/Somewhere%20in%20the%20Skies%20(Ryan%20Sprague)/" TargetMode="External"/><Relationship Id="rId761" Type="http://schemas.openxmlformats.org/officeDocument/2006/relationships/hyperlink" Target="https://youtu.be/TQPvqbfh1iQ" TargetMode="External"/><Relationship Id="rId859" Type="http://schemas.openxmlformats.org/officeDocument/2006/relationships/hyperlink" Target="https://youtu.be/Cd5LRPS7tJA" TargetMode="External"/><Relationship Id="rId193" Type="http://schemas.openxmlformats.org/officeDocument/2006/relationships/hyperlink" Target="https://youtu.be/eAnB-1IlntM" TargetMode="External"/><Relationship Id="rId207" Type="http://schemas.openxmlformats.org/officeDocument/2006/relationships/hyperlink" Target="https://youtu.be/lObGOo9oNr0" TargetMode="External"/><Relationship Id="rId414" Type="http://schemas.openxmlformats.org/officeDocument/2006/relationships/hyperlink" Target="https://files.afu.se/Downloads/Transcriptions/Somewhere%20in%20the%20Skies%20(Ryan%20Sprague)/" TargetMode="External"/><Relationship Id="rId498" Type="http://schemas.openxmlformats.org/officeDocument/2006/relationships/hyperlink" Target="https://files.afu.se/Downloads/Transcriptions/Somewhere%20in%20the%20Skies%20(Ryan%20Sprague)/" TargetMode="External"/><Relationship Id="rId621" Type="http://schemas.openxmlformats.org/officeDocument/2006/relationships/hyperlink" Target="https://youtu.be/Em9GwQ9RnyY" TargetMode="External"/><Relationship Id="rId260" Type="http://schemas.openxmlformats.org/officeDocument/2006/relationships/hyperlink" Target="https://files.afu.se/Downloads/Transcriptions/Somewhere%20in%20the%20Skies%20(Ryan%20Sprague)/" TargetMode="External"/><Relationship Id="rId719" Type="http://schemas.openxmlformats.org/officeDocument/2006/relationships/hyperlink" Target="https://youtu.be/srKQAFPGYnQ" TargetMode="External"/><Relationship Id="rId926" Type="http://schemas.openxmlformats.org/officeDocument/2006/relationships/hyperlink" Target="https://files.afu.se/Downloads/Transcriptions/Somewhere%20in%20the%20Skies%20(Ryan%20Sprague)/" TargetMode="External"/><Relationship Id="rId55" Type="http://schemas.openxmlformats.org/officeDocument/2006/relationships/hyperlink" Target="https://youtu.be/YTeHW9jZSC4" TargetMode="External"/><Relationship Id="rId120" Type="http://schemas.openxmlformats.org/officeDocument/2006/relationships/hyperlink" Target="https://files.afu.se/Downloads/Transcriptions/Somewhere%20in%20the%20Skies%20(Ryan%20Sprague)/" TargetMode="External"/><Relationship Id="rId358" Type="http://schemas.openxmlformats.org/officeDocument/2006/relationships/hyperlink" Target="https://files.afu.se/Downloads/Transcriptions/Somewhere%20in%20the%20Skies%20(Ryan%20Sprague)/" TargetMode="External"/><Relationship Id="rId565" Type="http://schemas.openxmlformats.org/officeDocument/2006/relationships/hyperlink" Target="https://youtu.be/KvvXQmmbamg" TargetMode="External"/><Relationship Id="rId772" Type="http://schemas.openxmlformats.org/officeDocument/2006/relationships/hyperlink" Target="https://files.afu.se/Downloads/Transcriptions/Somewhere%20in%20the%20Skies%20(Ryan%20Sprague)/" TargetMode="External"/><Relationship Id="rId218" Type="http://schemas.openxmlformats.org/officeDocument/2006/relationships/hyperlink" Target="https://files.afu.se/Downloads/Transcriptions/Somewhere%20in%20the%20Skies%20(Ryan%20Sprague)/" TargetMode="External"/><Relationship Id="rId425" Type="http://schemas.openxmlformats.org/officeDocument/2006/relationships/hyperlink" Target="https://youtu.be/H23z-j6USlg" TargetMode="External"/><Relationship Id="rId632" Type="http://schemas.openxmlformats.org/officeDocument/2006/relationships/hyperlink" Target="https://files.afu.se/Downloads/Transcriptions/Somewhere%20in%20the%20Skies%20(Ryan%20Sprague)/" TargetMode="External"/><Relationship Id="rId271" Type="http://schemas.openxmlformats.org/officeDocument/2006/relationships/hyperlink" Target="https://youtu.be/hccZ_YzYo7c" TargetMode="External"/><Relationship Id="rId937" Type="http://schemas.openxmlformats.org/officeDocument/2006/relationships/hyperlink" Target="https://youtu.be/q9s8zhS1UNE" TargetMode="External"/><Relationship Id="rId66" Type="http://schemas.openxmlformats.org/officeDocument/2006/relationships/hyperlink" Target="https://files.afu.se/Downloads/Transcriptions/Somewhere%20in%20the%20Skies%20(Ryan%20Sprague)/" TargetMode="External"/><Relationship Id="rId131" Type="http://schemas.openxmlformats.org/officeDocument/2006/relationships/hyperlink" Target="https://youtu.be/FjWb_N4j26E" TargetMode="External"/><Relationship Id="rId369" Type="http://schemas.openxmlformats.org/officeDocument/2006/relationships/hyperlink" Target="https://youtu.be/b2T65ZvMXtE" TargetMode="External"/><Relationship Id="rId576" Type="http://schemas.openxmlformats.org/officeDocument/2006/relationships/hyperlink" Target="https://files.afu.se/Downloads/Transcriptions/Somewhere%20in%20the%20Skies%20(Ryan%20Sprague)/" TargetMode="External"/><Relationship Id="rId783" Type="http://schemas.openxmlformats.org/officeDocument/2006/relationships/hyperlink" Target="https://youtu.be/2x7efo7_hpk" TargetMode="External"/><Relationship Id="rId229" Type="http://schemas.openxmlformats.org/officeDocument/2006/relationships/hyperlink" Target="https://youtu.be/R8p7N2dLRCg" TargetMode="External"/><Relationship Id="rId436" Type="http://schemas.openxmlformats.org/officeDocument/2006/relationships/hyperlink" Target="https://files.afu.se/Downloads/Transcriptions/Somewhere%20in%20the%20Skies%20(Ryan%20Sprague)/" TargetMode="External"/><Relationship Id="rId643" Type="http://schemas.openxmlformats.org/officeDocument/2006/relationships/hyperlink" Target="https://youtu.be/LS5Hx8MA_eQ" TargetMode="External"/><Relationship Id="rId850" Type="http://schemas.openxmlformats.org/officeDocument/2006/relationships/hyperlink" Target="https://files.afu.se/Downloads/Transcriptions/Somewhere%20in%20the%20Skies%20(Ryan%20Sprague)/" TargetMode="External"/><Relationship Id="rId948" Type="http://schemas.openxmlformats.org/officeDocument/2006/relationships/hyperlink" Target="https://files.afu.se/Downloads/Transcriptions/Somewhere%20in%20the%20Skies%20(Ryan%20Sprague)/" TargetMode="External"/><Relationship Id="rId77" Type="http://schemas.openxmlformats.org/officeDocument/2006/relationships/hyperlink" Target="https://youtu.be/83o2rvhHhO8" TargetMode="External"/><Relationship Id="rId282" Type="http://schemas.openxmlformats.org/officeDocument/2006/relationships/hyperlink" Target="https://files.afu.se/Downloads/Transcriptions/Somewhere%20in%20the%20Skies%20(Ryan%20Sprague)/" TargetMode="External"/><Relationship Id="rId503" Type="http://schemas.openxmlformats.org/officeDocument/2006/relationships/hyperlink" Target="https://youtu.be/VKzAyf7eavI" TargetMode="External"/><Relationship Id="rId587" Type="http://schemas.openxmlformats.org/officeDocument/2006/relationships/hyperlink" Target="https://youtu.be/IeZrSoOQcoU" TargetMode="External"/><Relationship Id="rId710" Type="http://schemas.openxmlformats.org/officeDocument/2006/relationships/hyperlink" Target="https://files.afu.se/Downloads/Transcriptions/Somewhere%20in%20the%20Skies%20(Ryan%20Sprague)/" TargetMode="External"/><Relationship Id="rId808" Type="http://schemas.openxmlformats.org/officeDocument/2006/relationships/hyperlink" Target="https://files.afu.se/Downloads/Transcriptions/Somewhere%20in%20the%20Skies%20(Ryan%20Sprague)/" TargetMode="External"/><Relationship Id="rId8" Type="http://schemas.openxmlformats.org/officeDocument/2006/relationships/hyperlink" Target="https://files.afu.se/Downloads/Transcriptions/Somewhere%20in%20the%20Skies%20(Ryan%20Sprague)/" TargetMode="External"/><Relationship Id="rId142" Type="http://schemas.openxmlformats.org/officeDocument/2006/relationships/hyperlink" Target="https://files.afu.se/Downloads/Transcriptions/Somewhere%20in%20the%20Skies%20(Ryan%20Sprague)/" TargetMode="External"/><Relationship Id="rId447" Type="http://schemas.openxmlformats.org/officeDocument/2006/relationships/hyperlink" Target="https://youtu.be/2H0tE4_hNg8" TargetMode="External"/><Relationship Id="rId794" Type="http://schemas.openxmlformats.org/officeDocument/2006/relationships/hyperlink" Target="https://files.afu.se/Downloads/Transcriptions/Somewhere%20in%20the%20Skies%20(Ryan%20Sprague)/" TargetMode="External"/><Relationship Id="rId654" Type="http://schemas.openxmlformats.org/officeDocument/2006/relationships/hyperlink" Target="https://files.afu.se/Downloads/Transcriptions/Somewhere%20in%20the%20Skies%20(Ryan%20Sprague)/" TargetMode="External"/><Relationship Id="rId861" Type="http://schemas.openxmlformats.org/officeDocument/2006/relationships/hyperlink" Target="https://youtu.be/hn9RpLijMsE" TargetMode="External"/><Relationship Id="rId293" Type="http://schemas.openxmlformats.org/officeDocument/2006/relationships/hyperlink" Target="https://youtu.be/IqpPobEjNH0" TargetMode="External"/><Relationship Id="rId307" Type="http://schemas.openxmlformats.org/officeDocument/2006/relationships/hyperlink" Target="https://youtu.be/4JbR9jZyK70" TargetMode="External"/><Relationship Id="rId514" Type="http://schemas.openxmlformats.org/officeDocument/2006/relationships/hyperlink" Target="https://files.afu.se/Downloads/Transcriptions/Somewhere%20in%20the%20Skies%20(Ryan%20Sprague)/" TargetMode="External"/><Relationship Id="rId721" Type="http://schemas.openxmlformats.org/officeDocument/2006/relationships/hyperlink" Target="https://youtu.be/spc1__9RQNM" TargetMode="External"/><Relationship Id="rId88" Type="http://schemas.openxmlformats.org/officeDocument/2006/relationships/hyperlink" Target="https://files.afu.se/Downloads/Transcriptions/Somewhere%20in%20the%20Skies%20(Ryan%20Sprague)/" TargetMode="External"/><Relationship Id="rId153" Type="http://schemas.openxmlformats.org/officeDocument/2006/relationships/hyperlink" Target="https://youtu.be/fONnN9INV4w" TargetMode="External"/><Relationship Id="rId360" Type="http://schemas.openxmlformats.org/officeDocument/2006/relationships/hyperlink" Target="https://files.afu.se/Downloads/Transcriptions/Somewhere%20in%20the%20Skies%20(Ryan%20Sprague)/" TargetMode="External"/><Relationship Id="rId598" Type="http://schemas.openxmlformats.org/officeDocument/2006/relationships/hyperlink" Target="https://files.afu.se/Downloads/Transcriptions/Somewhere%20in%20the%20Skies%20(Ryan%20Sprague)/" TargetMode="External"/><Relationship Id="rId819" Type="http://schemas.openxmlformats.org/officeDocument/2006/relationships/hyperlink" Target="https://youtu.be/cGvpsTWxK3k" TargetMode="External"/><Relationship Id="rId220" Type="http://schemas.openxmlformats.org/officeDocument/2006/relationships/hyperlink" Target="https://files.afu.se/Downloads/Transcriptions/Somewhere%20in%20the%20Skies%20(Ryan%20Sprague)/" TargetMode="External"/><Relationship Id="rId458" Type="http://schemas.openxmlformats.org/officeDocument/2006/relationships/hyperlink" Target="https://files.afu.se/Downloads/Transcriptions/Somewhere%20in%20the%20Skies%20(Ryan%20Sprague)/" TargetMode="External"/><Relationship Id="rId665" Type="http://schemas.openxmlformats.org/officeDocument/2006/relationships/hyperlink" Target="https://youtu.be/MZae_Wrxn34" TargetMode="External"/><Relationship Id="rId872" Type="http://schemas.openxmlformats.org/officeDocument/2006/relationships/hyperlink" Target="https://files.afu.se/Downloads/Transcriptions/Somewhere%20in%20the%20Skies%20(Ryan%20Sprague)/" TargetMode="External"/><Relationship Id="rId15" Type="http://schemas.openxmlformats.org/officeDocument/2006/relationships/hyperlink" Target="https://youtu.be/dQT3dSxZGbI" TargetMode="External"/><Relationship Id="rId318" Type="http://schemas.openxmlformats.org/officeDocument/2006/relationships/hyperlink" Target="https://files.afu.se/Downloads/Transcriptions/Somewhere%20in%20the%20Skies%20(Ryan%20Sprague)/" TargetMode="External"/><Relationship Id="rId525" Type="http://schemas.openxmlformats.org/officeDocument/2006/relationships/hyperlink" Target="https://youtu.be/HXuG7HFGm6c" TargetMode="External"/><Relationship Id="rId732" Type="http://schemas.openxmlformats.org/officeDocument/2006/relationships/hyperlink" Target="https://files.afu.se/Downloads/Transcriptions/Somewhere%20in%20the%20Skies%20(Ryan%20Sprague)/" TargetMode="External"/><Relationship Id="rId99" Type="http://schemas.openxmlformats.org/officeDocument/2006/relationships/hyperlink" Target="https://youtu.be/f36eeUdL41I" TargetMode="External"/><Relationship Id="rId164" Type="http://schemas.openxmlformats.org/officeDocument/2006/relationships/hyperlink" Target="https://files.afu.se/Downloads/Transcriptions/Somewhere%20in%20the%20Skies%20(Ryan%20Sprague)/" TargetMode="External"/><Relationship Id="rId371" Type="http://schemas.openxmlformats.org/officeDocument/2006/relationships/hyperlink" Target="https://youtu.be/glfjODjSFgo" TargetMode="External"/><Relationship Id="rId469" Type="http://schemas.openxmlformats.org/officeDocument/2006/relationships/hyperlink" Target="https://youtu.be/VSA_OL4fTjk" TargetMode="External"/><Relationship Id="rId676" Type="http://schemas.openxmlformats.org/officeDocument/2006/relationships/hyperlink" Target="https://files.afu.se/Downloads/Transcriptions/Somewhere%20in%20the%20Skies%20(Ryan%20Sprague)/" TargetMode="External"/><Relationship Id="rId883" Type="http://schemas.openxmlformats.org/officeDocument/2006/relationships/hyperlink" Target="https://youtu.be/ExWdN4HkBn8" TargetMode="External"/><Relationship Id="rId26" Type="http://schemas.openxmlformats.org/officeDocument/2006/relationships/hyperlink" Target="https://files.afu.se/Downloads/Transcriptions/Somewhere%20in%20the%20Skies%20(Ryan%20Sprague)/" TargetMode="External"/><Relationship Id="rId231" Type="http://schemas.openxmlformats.org/officeDocument/2006/relationships/hyperlink" Target="https://youtu.be/olAkOTlhvYU" TargetMode="External"/><Relationship Id="rId329" Type="http://schemas.openxmlformats.org/officeDocument/2006/relationships/hyperlink" Target="https://youtu.be/Xu1x3rIVm-A" TargetMode="External"/><Relationship Id="rId536" Type="http://schemas.openxmlformats.org/officeDocument/2006/relationships/hyperlink" Target="https://files.afu.se/Downloads/Transcriptions/Somewhere%20in%20the%20Skies%20(Ryan%20Sprague)/" TargetMode="External"/><Relationship Id="rId175" Type="http://schemas.openxmlformats.org/officeDocument/2006/relationships/hyperlink" Target="https://youtu.be/nPpMs34bD6o" TargetMode="External"/><Relationship Id="rId743" Type="http://schemas.openxmlformats.org/officeDocument/2006/relationships/hyperlink" Target="https://youtu.be/2_LgXF6dUzY" TargetMode="External"/><Relationship Id="rId950" Type="http://schemas.openxmlformats.org/officeDocument/2006/relationships/hyperlink" Target="https://files.afu.se/Downloads/Transcriptions/Somewhere%20in%20the%20Skies%20(Ryan%20Sprague)/" TargetMode="External"/><Relationship Id="rId382" Type="http://schemas.openxmlformats.org/officeDocument/2006/relationships/hyperlink" Target="https://files.afu.se/Downloads/Transcriptions/Somewhere%20in%20the%20Skies%20(Ryan%20Sprague)/" TargetMode="External"/><Relationship Id="rId603" Type="http://schemas.openxmlformats.org/officeDocument/2006/relationships/hyperlink" Target="https://youtu.be/YdX0TgviT8k" TargetMode="External"/><Relationship Id="rId687" Type="http://schemas.openxmlformats.org/officeDocument/2006/relationships/hyperlink" Target="https://youtu.be/rh1vC6zH2Ms" TargetMode="External"/><Relationship Id="rId810" Type="http://schemas.openxmlformats.org/officeDocument/2006/relationships/hyperlink" Target="https://files.afu.se/Downloads/Transcriptions/Somewhere%20in%20the%20Skies%20(Ryan%20Sprague)/" TargetMode="External"/><Relationship Id="rId908" Type="http://schemas.openxmlformats.org/officeDocument/2006/relationships/hyperlink" Target="https://files.afu.se/Downloads/Transcriptions/Somewhere%20in%20the%20Skies%20(Ryan%20Sprague)/" TargetMode="External"/><Relationship Id="rId242" Type="http://schemas.openxmlformats.org/officeDocument/2006/relationships/hyperlink" Target="https://files.afu.se/Downloads/Transcriptions/Somewhere%20in%20the%20Skies%20(Ryan%20Sprague)/" TargetMode="External"/><Relationship Id="rId894" Type="http://schemas.openxmlformats.org/officeDocument/2006/relationships/hyperlink" Target="https://files.afu.se/Downloads/Transcriptions/Somewhere%20in%20the%20Skies%20(Ryan%20Sprague)/" TargetMode="External"/><Relationship Id="rId37" Type="http://schemas.openxmlformats.org/officeDocument/2006/relationships/hyperlink" Target="https://youtu.be/dtOo67qBTfE" TargetMode="External"/><Relationship Id="rId102" Type="http://schemas.openxmlformats.org/officeDocument/2006/relationships/hyperlink" Target="https://files.afu.se/Downloads/Transcriptions/Somewhere%20in%20the%20Skies%20(Ryan%20Sprague)/" TargetMode="External"/><Relationship Id="rId547" Type="http://schemas.openxmlformats.org/officeDocument/2006/relationships/hyperlink" Target="https://youtu.be/V9aJRfiq7Lo" TargetMode="External"/><Relationship Id="rId754" Type="http://schemas.openxmlformats.org/officeDocument/2006/relationships/hyperlink" Target="https://files.afu.se/Downloads/Transcriptions/Somewhere%20in%20the%20Skies%20(Ryan%20Sprague)/" TargetMode="External"/><Relationship Id="rId90" Type="http://schemas.openxmlformats.org/officeDocument/2006/relationships/hyperlink" Target="https://files.afu.se/Downloads/Transcriptions/Somewhere%20in%20the%20Skies%20(Ryan%20Sprague)/" TargetMode="External"/><Relationship Id="rId186" Type="http://schemas.openxmlformats.org/officeDocument/2006/relationships/hyperlink" Target="https://files.afu.se/Downloads/Transcriptions/Somewhere%20in%20the%20Skies%20(Ryan%20Sprague)/" TargetMode="External"/><Relationship Id="rId393" Type="http://schemas.openxmlformats.org/officeDocument/2006/relationships/hyperlink" Target="https://youtu.be/ew022_aS-3Q" TargetMode="External"/><Relationship Id="rId407" Type="http://schemas.openxmlformats.org/officeDocument/2006/relationships/hyperlink" Target="https://youtu.be/qKyB7MNTSLU" TargetMode="External"/><Relationship Id="rId614" Type="http://schemas.openxmlformats.org/officeDocument/2006/relationships/hyperlink" Target="https://files.afu.se/Downloads/Transcriptions/Somewhere%20in%20the%20Skies%20(Ryan%20Sprague)/" TargetMode="External"/><Relationship Id="rId821" Type="http://schemas.openxmlformats.org/officeDocument/2006/relationships/hyperlink" Target="https://youtu.be/Qjq82IyWizs" TargetMode="External"/><Relationship Id="rId253" Type="http://schemas.openxmlformats.org/officeDocument/2006/relationships/hyperlink" Target="https://youtu.be/EKFrPKPyc4o" TargetMode="External"/><Relationship Id="rId460" Type="http://schemas.openxmlformats.org/officeDocument/2006/relationships/hyperlink" Target="https://files.afu.se/Downloads/Transcriptions/Somewhere%20in%20the%20Skies%20(Ryan%20Sprague)/" TargetMode="External"/><Relationship Id="rId698" Type="http://schemas.openxmlformats.org/officeDocument/2006/relationships/hyperlink" Target="https://files.afu.se/Downloads/Transcriptions/Somewhere%20in%20the%20Skies%20(Ryan%20Sprague)/" TargetMode="External"/><Relationship Id="rId919" Type="http://schemas.openxmlformats.org/officeDocument/2006/relationships/hyperlink" Target="https://youtu.be/ohdUXg5uIRg" TargetMode="External"/><Relationship Id="rId48" Type="http://schemas.openxmlformats.org/officeDocument/2006/relationships/hyperlink" Target="https://files.afu.se/Downloads/Transcriptions/Somewhere%20in%20the%20Skies%20(Ryan%20Sprague)/" TargetMode="External"/><Relationship Id="rId113" Type="http://schemas.openxmlformats.org/officeDocument/2006/relationships/hyperlink" Target="https://youtu.be/56YFuLQUEe4" TargetMode="External"/><Relationship Id="rId320" Type="http://schemas.openxmlformats.org/officeDocument/2006/relationships/hyperlink" Target="https://files.afu.se/Downloads/Transcriptions/Somewhere%20in%20the%20Skies%20(Ryan%20Sprague)/" TargetMode="External"/><Relationship Id="rId558" Type="http://schemas.openxmlformats.org/officeDocument/2006/relationships/hyperlink" Target="https://files.afu.se/Downloads/Transcriptions/Somewhere%20in%20the%20Skies%20(Ryan%20Sprague)/" TargetMode="External"/><Relationship Id="rId765" Type="http://schemas.openxmlformats.org/officeDocument/2006/relationships/hyperlink" Target="https://youtu.be/F6XMNAL2kwg" TargetMode="External"/><Relationship Id="rId197" Type="http://schemas.openxmlformats.org/officeDocument/2006/relationships/hyperlink" Target="https://youtu.be/VNTh1JMO8bc" TargetMode="External"/><Relationship Id="rId418" Type="http://schemas.openxmlformats.org/officeDocument/2006/relationships/hyperlink" Target="https://files.afu.se/Downloads/Transcriptions/Somewhere%20in%20the%20Skies%20(Ryan%20Sprague)/" TargetMode="External"/><Relationship Id="rId625" Type="http://schemas.openxmlformats.org/officeDocument/2006/relationships/hyperlink" Target="https://youtu.be/FSh3pzSUs3A" TargetMode="External"/><Relationship Id="rId832" Type="http://schemas.openxmlformats.org/officeDocument/2006/relationships/hyperlink" Target="https://files.afu.se/Downloads/Transcriptions/Somewhere%20in%20the%20Skies%20(Ryan%20Sprague)/" TargetMode="External"/><Relationship Id="rId264" Type="http://schemas.openxmlformats.org/officeDocument/2006/relationships/hyperlink" Target="https://files.afu.se/Downloads/Transcriptions/Somewhere%20in%20the%20Skies%20(Ryan%20Sprague)/" TargetMode="External"/><Relationship Id="rId471" Type="http://schemas.openxmlformats.org/officeDocument/2006/relationships/hyperlink" Target="https://youtu.be/uBU_YAU45Fg" TargetMode="External"/><Relationship Id="rId59" Type="http://schemas.openxmlformats.org/officeDocument/2006/relationships/hyperlink" Target="https://youtu.be/j31hCJf0WZs" TargetMode="External"/><Relationship Id="rId124" Type="http://schemas.openxmlformats.org/officeDocument/2006/relationships/hyperlink" Target="https://files.afu.se/Downloads/Transcriptions/Somewhere%20in%20the%20Skies%20(Ryan%20Sprague)/" TargetMode="External"/><Relationship Id="rId569" Type="http://schemas.openxmlformats.org/officeDocument/2006/relationships/hyperlink" Target="https://youtu.be/kMaCfuqDAUo" TargetMode="External"/><Relationship Id="rId776" Type="http://schemas.openxmlformats.org/officeDocument/2006/relationships/hyperlink" Target="https://files.afu.se/Downloads/Transcriptions/Somewhere%20in%20the%20Skies%20(Ryan%20Sprague)/" TargetMode="External"/><Relationship Id="rId331" Type="http://schemas.openxmlformats.org/officeDocument/2006/relationships/hyperlink" Target="https://youtu.be/y_X93PymeCg" TargetMode="External"/><Relationship Id="rId429" Type="http://schemas.openxmlformats.org/officeDocument/2006/relationships/hyperlink" Target="https://youtu.be/TDvLoHAwZAY" TargetMode="External"/><Relationship Id="rId636" Type="http://schemas.openxmlformats.org/officeDocument/2006/relationships/hyperlink" Target="https://files.afu.se/Downloads/Transcriptions/Somewhere%20in%20the%20Skies%20(Ryan%20Sprague)/" TargetMode="External"/><Relationship Id="rId843" Type="http://schemas.openxmlformats.org/officeDocument/2006/relationships/hyperlink" Target="https://youtu.be/5xz34b-j-ns" TargetMode="External"/><Relationship Id="rId275" Type="http://schemas.openxmlformats.org/officeDocument/2006/relationships/hyperlink" Target="https://youtu.be/bmW_dH41SM0" TargetMode="External"/><Relationship Id="rId482" Type="http://schemas.openxmlformats.org/officeDocument/2006/relationships/hyperlink" Target="https://files.afu.se/Downloads/Transcriptions/Somewhere%20in%20the%20Skies%20(Ryan%20Sprague)/" TargetMode="External"/><Relationship Id="rId703" Type="http://schemas.openxmlformats.org/officeDocument/2006/relationships/hyperlink" Target="https://youtu.be/vgkPFEkz1jA" TargetMode="External"/><Relationship Id="rId910" Type="http://schemas.openxmlformats.org/officeDocument/2006/relationships/hyperlink" Target="https://files.afu.se/Downloads/Transcriptions/Somewhere%20in%20the%20Skies%20(Ryan%20Sprag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7"/>
  <sheetViews>
    <sheetView tabSelected="1" workbookViewId="0">
      <selection activeCell="M2" sqref="M2"/>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409.5" customHeight="1">
      <c r="A2" s="1" t="s">
        <v>12</v>
      </c>
      <c r="B2" s="1" t="s">
        <v>13</v>
      </c>
      <c r="C2" s="4" t="s">
        <v>14</v>
      </c>
      <c r="D2" s="1" t="s">
        <v>15</v>
      </c>
      <c r="E2" s="1" t="s">
        <v>16</v>
      </c>
      <c r="F2" s="4" t="s">
        <v>17</v>
      </c>
      <c r="G2" s="1" t="s">
        <v>18</v>
      </c>
      <c r="H2" s="1" t="s">
        <v>19</v>
      </c>
      <c r="I2" s="1" t="s">
        <v>20</v>
      </c>
      <c r="J2" s="1" t="s">
        <v>21</v>
      </c>
      <c r="K2" s="1" t="s">
        <v>22</v>
      </c>
      <c r="L2" s="1" t="str">
        <f>HYPERLINK("https://files.afu.se/Downloads/Transcripts/Somewhere%20in%20the%20Skies%20(Ryan%20Sprague)/2023 06 23 - Ryan Sprague - Secrets of Area 51 (1998)   Vintage Skies_okHFap_eY2M - transcript (automated).pdf","Transcript Link")</f>
        <v>Transcript Link</v>
      </c>
      <c r="M2" s="2" t="str">
        <f>HYPERLINK("https://files.afu.se/Downloads/Transcripts/Somewhere%20in%20the%20Skies%20(Ryan%20Sprague)/2023 06 23 - Ryan Sprague - Secrets of Area 51 (1998)   Vintage Skies_okHFap_eY2M - transcript (automated).pdf","Transcript Link")</f>
        <v>Transcript Link</v>
      </c>
    </row>
    <row r="3" spans="1:13" ht="409.5">
      <c r="A3" s="1" t="s">
        <v>23</v>
      </c>
      <c r="B3" s="1" t="s">
        <v>13</v>
      </c>
      <c r="C3" s="4" t="s">
        <v>24</v>
      </c>
      <c r="D3" s="1" t="s">
        <v>25</v>
      </c>
      <c r="E3" s="1" t="s">
        <v>26</v>
      </c>
      <c r="F3" s="4" t="s">
        <v>17</v>
      </c>
      <c r="G3" s="1" t="s">
        <v>18</v>
      </c>
      <c r="H3" s="1" t="s">
        <v>19</v>
      </c>
      <c r="I3" s="1" t="s">
        <v>20</v>
      </c>
      <c r="J3" s="1" t="s">
        <v>27</v>
      </c>
      <c r="K3" s="1" t="s">
        <v>22</v>
      </c>
      <c r="L3" s="1">
        <v>0</v>
      </c>
      <c r="M3" s="2">
        <v>0</v>
      </c>
    </row>
    <row r="4" spans="1:13" ht="409.5">
      <c r="A4" s="1" t="s">
        <v>28</v>
      </c>
      <c r="B4" s="1" t="s">
        <v>13</v>
      </c>
      <c r="C4" s="4" t="s">
        <v>29</v>
      </c>
      <c r="D4" s="1" t="s">
        <v>30</v>
      </c>
      <c r="E4" s="1" t="s">
        <v>31</v>
      </c>
      <c r="F4" s="4" t="s">
        <v>17</v>
      </c>
      <c r="G4" s="1" t="s">
        <v>18</v>
      </c>
      <c r="H4" s="1" t="s">
        <v>19</v>
      </c>
      <c r="I4" s="1" t="s">
        <v>20</v>
      </c>
      <c r="J4" s="1" t="s">
        <v>32</v>
      </c>
      <c r="K4" s="1" t="s">
        <v>22</v>
      </c>
      <c r="L4" s="1" t="str">
        <f>HYPERLINK("https://files.afu.se/Downloads/Transcripts/Somewhere%20in%20the%20Skies%20(Ryan%20Sprague)/2023 06 11 - Ryan Sprague - Military Whistleblower Says the U.S. Has Retrieved Craft of NON-HUMAN ORIGIN_L3Tu2rZ_V8s - transcript (automated).pdf","Transcript Link")</f>
        <v>Transcript Link</v>
      </c>
      <c r="M4" s="2" t="str">
        <f>HYPERLINK("https://files.afu.se/Downloads/Transcripts/Somewhere%20in%20the%20Skies%20(Ryan%20Sprague)/2023 06 11 - Ryan Sprague - Military Whistleblower Says the U.S. Has Retrieved Craft of NON-HUMAN ORIGIN_L3Tu2rZ_V8s - transcript (automated).pdf","Transcript Link")</f>
        <v>Transcript Link</v>
      </c>
    </row>
    <row r="5" spans="1:13" ht="409.5">
      <c r="A5" s="1" t="s">
        <v>33</v>
      </c>
      <c r="B5" s="1" t="s">
        <v>13</v>
      </c>
      <c r="C5" s="4" t="s">
        <v>34</v>
      </c>
      <c r="D5" s="1" t="s">
        <v>35</v>
      </c>
      <c r="E5" s="1" t="s">
        <v>36</v>
      </c>
      <c r="F5" s="4" t="s">
        <v>17</v>
      </c>
      <c r="G5" s="1" t="s">
        <v>18</v>
      </c>
      <c r="H5" s="1" t="s">
        <v>19</v>
      </c>
      <c r="I5" s="1" t="s">
        <v>20</v>
      </c>
      <c r="J5" s="1" t="s">
        <v>37</v>
      </c>
      <c r="K5" s="1" t="s">
        <v>22</v>
      </c>
      <c r="L5" s="1" t="str">
        <f>HYPERLINK("https://files.afu.se/Downloads/Transcripts/Somewhere%20in%20the%20Skies%20(Ryan%20Sprague)/2023 06 21 - Ryan Sprague - Oz Encounters  UFO's In Australia (1997)   Vintage Skies_c-K1BduKR98 - transcript (automated).pdf","Transcript Link")</f>
        <v>Transcript Link</v>
      </c>
      <c r="M5" s="2" t="str">
        <f>HYPERLINK("https://files.afu.se/Downloads/Transcripts/Somewhere%20in%20the%20Skies%20(Ryan%20Sprague)/2023 06 21 - Ryan Sprague - Oz Encounters  UFO's In Australia (1997)   Vintage Skies_c-K1BduKR98 - transcript (automated).pdf","Transcript Link")</f>
        <v>Transcript Link</v>
      </c>
    </row>
    <row r="6" spans="1:13" ht="409.5">
      <c r="A6" s="1" t="s">
        <v>38</v>
      </c>
      <c r="B6" s="1" t="s">
        <v>13</v>
      </c>
      <c r="C6" s="4" t="s">
        <v>39</v>
      </c>
      <c r="D6" s="1" t="s">
        <v>40</v>
      </c>
      <c r="E6" s="1" t="s">
        <v>41</v>
      </c>
      <c r="F6" s="4" t="s">
        <v>17</v>
      </c>
      <c r="G6" s="1" t="s">
        <v>18</v>
      </c>
      <c r="H6" s="1" t="s">
        <v>19</v>
      </c>
      <c r="I6" s="1" t="s">
        <v>20</v>
      </c>
      <c r="J6" s="1" t="s">
        <v>42</v>
      </c>
      <c r="K6" s="1" t="s">
        <v>22</v>
      </c>
      <c r="L6" s="1" t="str">
        <f>HYPERLINK("https://files.afu.se/Downloads/Transcripts/Somewhere%20in%20the%20Skies%20(Ryan%20Sprague)/2023 06 20 - Ryan Sprague - Secret Access  UFOs on the Record (2011)   Vintage Skies_V3CBOzd0C5Q - transcript (automated).pdf","Transcript Link")</f>
        <v>Transcript Link</v>
      </c>
      <c r="M6" s="2" t="str">
        <f>HYPERLINK("https://files.afu.se/Downloads/Transcripts/Somewhere%20in%20the%20Skies%20(Ryan%20Sprague)/2023 06 20 - Ryan Sprague - Secret Access  UFOs on the Record (2011)   Vintage Skies_V3CBOzd0C5Q - transcript (automated).pdf","Transcript Link")</f>
        <v>Transcript Link</v>
      </c>
    </row>
    <row r="7" spans="1:13" ht="180">
      <c r="A7" s="1" t="s">
        <v>43</v>
      </c>
      <c r="B7" s="1" t="s">
        <v>13</v>
      </c>
      <c r="C7" s="4" t="s">
        <v>44</v>
      </c>
      <c r="D7" s="1" t="s">
        <v>45</v>
      </c>
      <c r="E7" s="1" t="s">
        <v>46</v>
      </c>
      <c r="F7" s="4" t="s">
        <v>17</v>
      </c>
      <c r="G7" s="1" t="s">
        <v>18</v>
      </c>
      <c r="H7" s="1" t="s">
        <v>19</v>
      </c>
      <c r="I7" s="1" t="s">
        <v>20</v>
      </c>
      <c r="J7" s="1" t="s">
        <v>47</v>
      </c>
      <c r="K7" s="1" t="s">
        <v>22</v>
      </c>
      <c r="L7" s="1" t="str">
        <f>HYPERLINK("https://files.afu.se/Downloads/Transcripts/Somewhere%20in%20the%20Skies%20(Ryan%20Sprague)/2023 06 19 - Ryan Sprague - Roswell UFO Fragments Gone Missing _IubnJ6lXjzg - transcript (automated).pdf","Transcript Link")</f>
        <v>Transcript Link</v>
      </c>
      <c r="M7" s="2" t="str">
        <f>HYPERLINK("https://files.afu.se/Downloads/Transcripts/Somewhere%20in%20the%20Skies%20(Ryan%20Sprague)/2023 06 19 - Ryan Sprague - Roswell UFO Fragments Gone Missing _IubnJ6lXjzg - transcript (automated).pdf","Transcript Link")</f>
        <v>Transcript Link</v>
      </c>
    </row>
    <row r="8" spans="1:13" ht="409.5">
      <c r="A8" s="1" t="s">
        <v>23</v>
      </c>
      <c r="B8" s="1" t="s">
        <v>13</v>
      </c>
      <c r="C8" s="4" t="s">
        <v>48</v>
      </c>
      <c r="D8" s="1" t="s">
        <v>49</v>
      </c>
      <c r="E8" s="1" t="s">
        <v>50</v>
      </c>
      <c r="F8" s="4" t="s">
        <v>17</v>
      </c>
      <c r="G8" s="1" t="s">
        <v>18</v>
      </c>
      <c r="H8" s="1" t="s">
        <v>19</v>
      </c>
      <c r="I8" s="1" t="s">
        <v>20</v>
      </c>
      <c r="J8" s="1" t="s">
        <v>51</v>
      </c>
      <c r="K8" s="1" t="s">
        <v>22</v>
      </c>
      <c r="L8" s="1" t="str">
        <f>HYPERLINK("https://files.afu.se/Downloads/Transcripts/Somewhere%20in%20the%20Skies%20(Ryan%20Sprague)/2023 06 18 - Ryan Sprague - Results of Roswell UFO Crash Site Materials (w  Frank Kimbler)__LduRGfaTi8 - transcript (automated).pdf","Transcript Link")</f>
        <v>Transcript Link</v>
      </c>
      <c r="M8" s="2" t="str">
        <f>HYPERLINK("https://files.afu.se/Downloads/Transcripts/Somewhere%20in%20the%20Skies%20(Ryan%20Sprague)/2023 06 18 - Ryan Sprague - Results of Roswell UFO Crash Site Materials (w  Frank Kimbler)__LduRGfaTi8 - transcript (automated).pdf","Transcript Link")</f>
        <v>Transcript Link</v>
      </c>
    </row>
    <row r="9" spans="1:13" ht="409.5">
      <c r="A9" s="1" t="s">
        <v>52</v>
      </c>
      <c r="B9" s="1" t="s">
        <v>13</v>
      </c>
      <c r="C9" s="4" t="s">
        <v>53</v>
      </c>
      <c r="D9" s="1" t="s">
        <v>54</v>
      </c>
      <c r="E9" s="1" t="s">
        <v>55</v>
      </c>
      <c r="F9" s="4" t="s">
        <v>17</v>
      </c>
      <c r="G9" s="1" t="s">
        <v>18</v>
      </c>
      <c r="H9" s="1" t="s">
        <v>19</v>
      </c>
      <c r="I9" s="1" t="s">
        <v>20</v>
      </c>
      <c r="J9" s="1" t="s">
        <v>56</v>
      </c>
      <c r="K9" s="1" t="s">
        <v>22</v>
      </c>
      <c r="L9" s="1" t="str">
        <f>HYPERLINK("https://files.afu.se/Downloads/Transcripts/Somewhere%20in%20the%20Skies%20(Ryan%20Sprague)/2023 05 07 - Ryan Sprague - The O'Hare UAP Incident  A New Perspective w  Christopher Plain_dQT3dSxZGbI - transcript (automated).pdf","Transcript Link")</f>
        <v>Transcript Link</v>
      </c>
      <c r="M9" s="2" t="str">
        <f>HYPERLINK("https://files.afu.se/Downloads/Transcripts/Somewhere%20in%20the%20Skies%20(Ryan%20Sprague)/2023 05 07 - Ryan Sprague - The O'Hare UAP Incident  A New Perspective w  Christopher Plain_dQT3dSxZGbI - transcript (automated).pdf","Transcript Link")</f>
        <v>Transcript Link</v>
      </c>
    </row>
    <row r="10" spans="1:13" ht="409.5">
      <c r="A10" s="1" t="s">
        <v>57</v>
      </c>
      <c r="B10" s="1" t="s">
        <v>13</v>
      </c>
      <c r="C10" s="4" t="s">
        <v>58</v>
      </c>
      <c r="D10" s="1" t="s">
        <v>59</v>
      </c>
      <c r="E10" s="1" t="s">
        <v>60</v>
      </c>
      <c r="F10" s="4" t="s">
        <v>17</v>
      </c>
      <c r="G10" s="1" t="s">
        <v>18</v>
      </c>
      <c r="H10" s="1" t="s">
        <v>19</v>
      </c>
      <c r="I10" s="1" t="s">
        <v>20</v>
      </c>
      <c r="J10" s="1" t="s">
        <v>61</v>
      </c>
      <c r="K10" s="1" t="s">
        <v>22</v>
      </c>
      <c r="L10" s="1">
        <v>0</v>
      </c>
      <c r="M10" s="2">
        <v>0</v>
      </c>
    </row>
    <row r="11" spans="1:13" ht="409.5">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HYPERLINK("https://files.afu.se/Downloads/Transcripts/Somewhere%20in%20the%20Skies%20(Ryan%20Sprague)/2023 06 14 - Ryan Sprague - UFOs  The Untold Stories Continue (1996)   Vintage Skies_ocQbDYhC9fo - transcript (automated).pdf","Transcript Link")</f>
        <v>Transcript Link</v>
      </c>
      <c r="M11" s="2" t="str">
        <f>HYPERLINK("https://files.afu.se/Downloads/Transcripts/Somewhere%20in%20the%20Skies%20(Ryan%20Sprague)/2023 06 14 - Ryan Sprague - UFOs  The Untold Stories Continue (1996)   Vintage Skies_ocQbDYhC9fo - transcript (automated).pdf","Transcript Link")</f>
        <v>Transcript Link</v>
      </c>
    </row>
    <row r="12" spans="1:13" ht="409.5">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HYPERLINK("https://files.afu.se/Downloads/Transcripts/Somewhere%20in%20the%20Skies%20(Ryan%20Sprague)/2023 04 19 - Ryan Sprague - The Senate Hearing on UAP_LH4YLdwO6Q8 - transcript (automated).pdf","Transcript Link")</f>
        <v>Transcript Link</v>
      </c>
      <c r="M12" s="2" t="str">
        <f>HYPERLINK("https://files.afu.se/Downloads/Transcripts/Somewhere%20in%20the%20Skies%20(Ryan%20Sprague)/2023 04 19 - Ryan Sprague - The Senate Hearing on UAP_LH4YLdwO6Q8 - transcript (automated).pdf","Transcript Link")</f>
        <v>Transcript Link</v>
      </c>
    </row>
    <row r="13" spans="1:13" ht="409.5">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HYPERLINK("https://files.afu.se/Downloads/Transcripts/Somewhere%20in%20the%20Skies%20(Ryan%20Sprague)/2023 06 12 - Ryan Sprague - David Grusch  Military Whistleblower on UFO Retrieval Programs (FULL INTERVIEW)_CUz6sZSxqq4 - transcript (automated).pdf","Transcript Link")</f>
        <v>Transcript Link</v>
      </c>
      <c r="M13" s="2" t="str">
        <f>HYPERLINK("https://files.afu.se/Downloads/Transcripts/Somewhere%20in%20the%20Skies%20(Ryan%20Sprague)/2023 06 12 - Ryan Sprague - David Grusch  Military Whistleblower on UFO Retrieval Programs (FULL INTERVIEW)_CUz6sZSxqq4 - transcript (automated).pdf","Transcript Link")</f>
        <v>Transcript Link</v>
      </c>
    </row>
    <row r="14" spans="1:13" ht="409.5">
      <c r="A14" s="1" t="s">
        <v>77</v>
      </c>
      <c r="B14" s="1" t="s">
        <v>13</v>
      </c>
      <c r="C14" s="4" t="s">
        <v>78</v>
      </c>
      <c r="D14" s="1" t="s">
        <v>79</v>
      </c>
      <c r="E14" s="1" t="s">
        <v>80</v>
      </c>
      <c r="F14" s="4" t="s">
        <v>17</v>
      </c>
      <c r="G14" s="1" t="s">
        <v>18</v>
      </c>
      <c r="H14" s="1" t="s">
        <v>19</v>
      </c>
      <c r="I14" s="1" t="s">
        <v>20</v>
      </c>
      <c r="J14" s="1" t="s">
        <v>81</v>
      </c>
      <c r="K14" s="1" t="s">
        <v>22</v>
      </c>
      <c r="L14" s="1">
        <v>0</v>
      </c>
      <c r="M14" s="2">
        <v>0</v>
      </c>
    </row>
    <row r="15" spans="1:13" ht="409.5">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HYPERLINK("https://files.afu.se/Downloads/Transcripts/Somewhere%20in%20the%20Skies%20(Ryan%20Sprague)/2023 06 07 - Ryan Sprague - Confirmation  Hard Evidence of Aliens Among Us (1999)   Vintage Skies_IVwmaQxHpGw - transcript (automated).pdf","Transcript Link")</f>
        <v>Transcript Link</v>
      </c>
      <c r="M15" s="2" t="str">
        <f>HYPERLINK("https://files.afu.se/Downloads/Transcripts/Somewhere%20in%20the%20Skies%20(Ryan%20Sprague)/2023 06 07 - Ryan Sprague - Confirmation  Hard Evidence of Aliens Among Us (1999)   Vintage Skies_IVwmaQxHpGw - transcript (automated).pdf","Transcript Link")</f>
        <v>Transcript Link</v>
      </c>
    </row>
    <row r="16" spans="1:13" ht="409.5">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HYPERLINK("https://files.afu.se/Downloads/Transcripts/Somewhere%20in%20the%20Skies%20(Ryan%20Sprague)/2023 06 05 - Ryan Sprague - The Winchester Encounters   Somewhere in the Skies_IhtefMQA9dk - transcript (automated).pdf","Transcript Link")</f>
        <v>Transcript Link</v>
      </c>
      <c r="M16" s="2" t="str">
        <f>HYPERLINK("https://files.afu.se/Downloads/Transcripts/Somewhere%20in%20the%20Skies%20(Ryan%20Sprague)/2023 06 05 - Ryan Sprague - The Winchester Encounters   Somewhere in the Skies_IhtefMQA9dk - transcript (automated).pdf","Transcript Link")</f>
        <v>Transcript Link</v>
      </c>
    </row>
    <row r="17" spans="1:13" ht="409.5">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HYPERLINK("https://files.afu.se/Downloads/Transcripts/Somewhere%20in%20the%20Skies%20(Ryan%20Sprague)/2023 06 01 - Ryan Sprague - NASA UAP Meeting - FULL BROADCAST_tH6688Q3NWA - transcript (automated).pdf","Transcript Link")</f>
        <v>Transcript Link</v>
      </c>
      <c r="M17" s="2" t="str">
        <f>HYPERLINK("https://files.afu.se/Downloads/Transcripts/Somewhere%20in%20the%20Skies%20(Ryan%20Sprague)/2023 06 01 - Ryan Sprague - NASA UAP Meeting - FULL BROADCAST_tH6688Q3NWA - transcript (automated).pdf","Transcript Link")</f>
        <v>Transcript Link</v>
      </c>
    </row>
    <row r="18" spans="1:13" ht="409.5">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HYPERLINK("https://files.afu.se/Downloads/Transcripts/Somewhere%20in%20the%20Skies%20(Ryan%20Sprague)/2023 05 31 - Ryan Sprague - UFOs  Seeing is Believing (2005)   Vintage Skies_qTVyYtfPN4M - transcript (automated).pdf","Transcript Link")</f>
        <v>Transcript Link</v>
      </c>
      <c r="M18" s="2" t="str">
        <f>HYPERLINK("https://files.afu.se/Downloads/Transcripts/Somewhere%20in%20the%20Skies%20(Ryan%20Sprague)/2023 05 31 - Ryan Sprague - UFOs  Seeing is Believing (2005)   Vintage Skies_qTVyYtfPN4M - transcript (automated).pdf","Transcript Link")</f>
        <v>Transcript Link</v>
      </c>
    </row>
    <row r="19" spans="1:13" ht="409.5">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HYPERLINK("https://files.afu.se/Downloads/Transcripts/Somewhere%20in%20the%20Skies%20(Ryan%20Sprague)/2023 05 29 - Ryan Sprague - Close Encounters of the Third Kind You May Never Have Heard Of   Somewhere in the Skies_-ITuehU23sQ - transcript (automated).pdf","Transcript Link")</f>
        <v>Transcript Link</v>
      </c>
      <c r="M19" s="2" t="str">
        <f>HYPERLINK("https://files.afu.se/Downloads/Transcripts/Somewhere%20in%20the%20Skies%20(Ryan%20Sprague)/2023 05 29 - Ryan Sprague - Close Encounters of the Third Kind You May Never Have Heard Of   Somewhere in the Skies_-ITuehU23sQ - transcript (automated).pdf","Transcript Link")</f>
        <v>Transcript Link</v>
      </c>
    </row>
    <row r="20" spans="1:13" ht="409.5">
      <c r="A20" s="1" t="s">
        <v>107</v>
      </c>
      <c r="B20" s="1" t="s">
        <v>13</v>
      </c>
      <c r="C20" s="4" t="s">
        <v>108</v>
      </c>
      <c r="D20" s="1" t="s">
        <v>109</v>
      </c>
      <c r="E20" s="1" t="s">
        <v>110</v>
      </c>
      <c r="F20" s="4" t="s">
        <v>17</v>
      </c>
      <c r="G20" s="1" t="s">
        <v>18</v>
      </c>
      <c r="H20" s="1" t="s">
        <v>19</v>
      </c>
      <c r="I20" s="1" t="s">
        <v>20</v>
      </c>
      <c r="J20" s="1" t="s">
        <v>111</v>
      </c>
      <c r="K20" s="1" t="s">
        <v>22</v>
      </c>
      <c r="L20" s="1">
        <v>0</v>
      </c>
      <c r="M20" s="2">
        <v>0</v>
      </c>
    </row>
    <row r="21" spans="1:13" ht="409.5">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HYPERLINK("https://files.afu.se/Downloads/Transcripts/Somewhere%20in%20the%20Skies%20(Ryan%20Sprague)/2023 02 20 - Ryan Sprague - Broken AARO, an Unapologetic President, and Alex Dietrich's UFO Article_GkDK8qQ4u_w - transcript (automated).pdf","Transcript Link")</f>
        <v>Transcript Link</v>
      </c>
      <c r="M21" s="2" t="str">
        <f>HYPERLINK("https://files.afu.se/Downloads/Transcripts/Somewhere%20in%20the%20Skies%20(Ryan%20Sprague)/2023 02 20 - Ryan Sprague - Broken AARO, an Unapologetic President, and Alex Dietrich's UFO Article_GkDK8qQ4u_w - transcript (automated).pdf","Transcript Link")</f>
        <v>Transcript Link</v>
      </c>
    </row>
    <row r="22" spans="1:13" ht="409.5">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HYPERLINK("https://files.afu.se/Downloads/Transcripts/Somewhere%20in%20the%20Skies%20(Ryan%20Sprague)/2023 05 25 - Ryan Sprague - Interview w  Gerald Anderson   First-Hand Witness to the Roswell UFO Crash (1991)_j78KE67vKbE - transcript (automated).pdf","Transcript Link")</f>
        <v>Transcript Link</v>
      </c>
      <c r="M22" s="2" t="str">
        <f>HYPERLINK("https://files.afu.se/Downloads/Transcripts/Somewhere%20in%20the%20Skies%20(Ryan%20Sprague)/2023 05 25 - Ryan Sprague - Interview w  Gerald Anderson   First-Hand Witness to the Roswell UFO Crash (1991)_j78KE67vKbE - transcript (automated).pdf","Transcript Link")</f>
        <v>Transcript Link</v>
      </c>
    </row>
    <row r="23" spans="1:13" ht="409.5">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HYPERLINK("https://files.afu.se/Downloads/Transcripts/Somewhere%20in%20the%20Skies%20(Ryan%20Sprague)/2023 05 24 - Ryan Sprague - Nellis Range UFO UAP Footage (1994)_y1ocIzaiE3s - transcript (automated).pdf","Transcript Link")</f>
        <v>Transcript Link</v>
      </c>
      <c r="M23" s="2" t="str">
        <f>HYPERLINK("https://files.afu.se/Downloads/Transcripts/Somewhere%20in%20the%20Skies%20(Ryan%20Sprague)/2023 05 24 - Ryan Sprague - Nellis Range UFO UAP Footage (1994)_y1ocIzaiE3s - transcript (automated).pdf","Transcript Link")</f>
        <v>Transcript Link</v>
      </c>
    </row>
    <row r="24" spans="1:13" ht="180">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HYPERLINK("https://files.afu.se/Downloads/Transcripts/Somewhere%20in%20the%20Skies%20(Ryan%20Sprague)/2023 05 23 - Ryan Sprague - A Drowning Turns into a Dramatic UFO Chase_yd8Rnv_DkTI - transcript (automated).pdf","Transcript Link")</f>
        <v>Transcript Link</v>
      </c>
      <c r="M24" s="2" t="str">
        <f>HYPERLINK("https://files.afu.se/Downloads/Transcripts/Somewhere%20in%20the%20Skies%20(Ryan%20Sprague)/2023 05 23 - Ryan Sprague - A Drowning Turns into a Dramatic UFO Chase_yd8Rnv_DkTI - transcript (automated).pdf","Transcript Link")</f>
        <v>Transcript Link</v>
      </c>
    </row>
    <row r="25" spans="1:13" ht="409.5">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HYPERLINK("https://files.afu.se/Downloads/Transcripts/Somewhere%20in%20the%20Skies%20(Ryan%20Sprague)/2023 05 22 - Ryan Sprague - The Navajo Paranormal Rangers   Somewhere in the Skies_IgLAXWuaiss - transcript (automated).pdf","Transcript Link")</f>
        <v>Transcript Link</v>
      </c>
      <c r="M25" s="2" t="str">
        <f>HYPERLINK("https://files.afu.se/Downloads/Transcripts/Somewhere%20in%20the%20Skies%20(Ryan%20Sprague)/2023 05 22 - Ryan Sprague - The Navajo Paranormal Rangers   Somewhere in the Skies_IgLAXWuaiss - transcript (automated).pdf","Transcript Link")</f>
        <v>Transcript Link</v>
      </c>
    </row>
    <row r="26" spans="1:13" ht="409.5">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HYPERLINK("https://files.afu.se/Downloads/Transcripts/Somewhere%20in%20the%20Skies%20(Ryan%20Sprague)/2023 05 15 - Ryan Sprague - Witness Accounts  Volume 27   Somewhere in the Skies_kKbbSvJc6fI - transcript (automated).pdf","Transcript Link")</f>
        <v>Transcript Link</v>
      </c>
      <c r="M26" s="2" t="str">
        <f>HYPERLINK("https://files.afu.se/Downloads/Transcripts/Somewhere%20in%20the%20Skies%20(Ryan%20Sprague)/2023 05 15 - Ryan Sprague - Witness Accounts  Volume 27   Somewhere in the Skies_kKbbSvJc6fI - transcript (automated).pdf","Transcript Link")</f>
        <v>Transcript Link</v>
      </c>
    </row>
    <row r="27" spans="1:13" ht="409.5">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HYPERLINK("https://files.afu.se/Downloads/Transcripts/Somewhere%20in%20the%20Skies%20(Ryan%20Sprague)/2023 05 02 - Ryan Sprague - Tom DeLonge Talking UFOs in 2002_rHNdJcBDSMo - transcript (automated).pdf","Transcript Link")</f>
        <v>Transcript Link</v>
      </c>
      <c r="M27" s="2" t="str">
        <f>HYPERLINK("https://files.afu.se/Downloads/Transcripts/Somewhere%20in%20the%20Skies%20(Ryan%20Sprague)/2023 05 02 - Ryan Sprague - Tom DeLonge Talking UFOs in 2002_rHNdJcBDSMo - transcript (automated).pdf","Transcript Link")</f>
        <v>Transcript Link</v>
      </c>
    </row>
    <row r="28" spans="1:13" ht="409.5">
      <c r="A28" s="1" t="s">
        <v>57</v>
      </c>
      <c r="B28" s="1" t="s">
        <v>13</v>
      </c>
      <c r="C28" s="4" t="s">
        <v>147</v>
      </c>
      <c r="D28" s="1" t="s">
        <v>148</v>
      </c>
      <c r="E28" s="1" t="s">
        <v>149</v>
      </c>
      <c r="F28" s="4" t="s">
        <v>17</v>
      </c>
      <c r="G28" s="1" t="s">
        <v>18</v>
      </c>
      <c r="H28" s="1" t="s">
        <v>19</v>
      </c>
      <c r="I28" s="1" t="s">
        <v>20</v>
      </c>
      <c r="J28" s="1" t="s">
        <v>150</v>
      </c>
      <c r="K28" s="1" t="s">
        <v>22</v>
      </c>
      <c r="L28" s="1" t="str">
        <f>HYPERLINK("https://files.afu.se/Downloads/Transcripts/Somewhere%20in%20the%20Skies%20(Ryan%20Sprague)/2023 05 01 - Ryan Sprague - Harvested  The Dark Encounters of  Susan _7sfe5qI_p7k - transcript (automated).pdf","Transcript Link")</f>
        <v>Transcript Link</v>
      </c>
      <c r="M28" s="2" t="str">
        <f>HYPERLINK("https://files.afu.se/Downloads/Transcripts/Somewhere%20in%20the%20Skies%20(Ryan%20Sprague)/2023 05 01 - Ryan Sprague - Harvested  The Dark Encounters of  Susan _7sfe5qI_p7k - transcript (automated).pdf","Transcript Link")</f>
        <v>Transcript Link</v>
      </c>
    </row>
    <row r="29" spans="1:13" ht="180">
      <c r="A29" s="1" t="s">
        <v>151</v>
      </c>
      <c r="B29" s="1" t="s">
        <v>13</v>
      </c>
      <c r="C29" s="4" t="s">
        <v>152</v>
      </c>
      <c r="D29" s="1" t="s">
        <v>153</v>
      </c>
      <c r="E29" s="1" t="s">
        <v>154</v>
      </c>
      <c r="F29" s="4" t="s">
        <v>17</v>
      </c>
      <c r="G29" s="1" t="s">
        <v>18</v>
      </c>
      <c r="H29" s="1" t="s">
        <v>19</v>
      </c>
      <c r="I29" s="1" t="s">
        <v>20</v>
      </c>
      <c r="J29" s="1" t="s">
        <v>155</v>
      </c>
      <c r="K29" s="1" t="s">
        <v>22</v>
      </c>
      <c r="L29" s="1" t="str">
        <f>HYPERLINK("https://files.afu.se/Downloads/Transcripts/Somewhere%20in%20the%20Skies%20(Ryan%20Sprague)/2023 04 29 - Ryan Sprague - A Special Request From Ryan_YTeHW9jZSC4 - transcript (automated).pdf","Transcript Link")</f>
        <v>Transcript Link</v>
      </c>
      <c r="M29" s="2" t="str">
        <f>HYPERLINK("https://files.afu.se/Downloads/Transcripts/Somewhere%20in%20the%20Skies%20(Ryan%20Sprague)/2023 04 29 - Ryan Sprague - A Special Request From Ryan_YTeHW9jZSC4 - transcript (automated).pdf","Transcript Link")</f>
        <v>Transcript Link</v>
      </c>
    </row>
    <row r="30" spans="1:13" ht="210">
      <c r="A30" s="1" t="s">
        <v>156</v>
      </c>
      <c r="B30" s="1" t="s">
        <v>13</v>
      </c>
      <c r="C30" s="4" t="s">
        <v>157</v>
      </c>
      <c r="D30" s="1" t="s">
        <v>158</v>
      </c>
      <c r="E30" s="1" t="s">
        <v>159</v>
      </c>
      <c r="F30" s="4" t="s">
        <v>17</v>
      </c>
      <c r="G30" s="1" t="s">
        <v>18</v>
      </c>
      <c r="H30" s="1" t="s">
        <v>19</v>
      </c>
      <c r="I30" s="1" t="s">
        <v>20</v>
      </c>
      <c r="J30" s="1" t="s">
        <v>160</v>
      </c>
      <c r="K30" s="1" t="s">
        <v>22</v>
      </c>
      <c r="L30" s="1" t="str">
        <f>HYPERLINK("https://files.afu.se/Downloads/Transcripts/Somewhere%20in%20the%20Skies%20(Ryan%20Sprague)/2023 04 27 - Ryan Sprague - Ryan's New Book Releases!_cYmSYOrDTLA - transcript (automated).pdf","Transcript Link")</f>
        <v>Transcript Link</v>
      </c>
      <c r="M30" s="2" t="str">
        <f>HYPERLINK("https://files.afu.se/Downloads/Transcripts/Somewhere%20in%20the%20Skies%20(Ryan%20Sprague)/2023 04 27 - Ryan Sprague - Ryan's New Book Releases!_cYmSYOrDTLA - transcript (automated).pdf","Transcript Link")</f>
        <v>Transcript Link</v>
      </c>
    </row>
    <row r="31" spans="1:13" ht="180">
      <c r="A31" s="1" t="s">
        <v>161</v>
      </c>
      <c r="B31" s="1" t="s">
        <v>13</v>
      </c>
      <c r="C31" s="4" t="s">
        <v>162</v>
      </c>
      <c r="D31" s="1" t="s">
        <v>163</v>
      </c>
      <c r="E31" s="1" t="s">
        <v>164</v>
      </c>
      <c r="F31" s="4" t="s">
        <v>17</v>
      </c>
      <c r="G31" s="1" t="s">
        <v>18</v>
      </c>
      <c r="H31" s="1" t="s">
        <v>19</v>
      </c>
      <c r="I31" s="1" t="s">
        <v>20</v>
      </c>
      <c r="J31" s="1" t="s">
        <v>165</v>
      </c>
      <c r="K31" s="1" t="s">
        <v>22</v>
      </c>
      <c r="L31" s="1" t="str">
        <f>HYPERLINK("https://files.afu.se/Downloads/Transcripts/Somewhere%20in%20the%20Skies%20(Ryan%20Sprague)/2023 04 25 - Ryan Sprague - The Art of UFOs with Reggie Watts_j31hCJf0WZs - transcript (automated).pdf","Transcript Link")</f>
        <v>Transcript Link</v>
      </c>
      <c r="M31" s="2" t="str">
        <f>HYPERLINK("https://files.afu.se/Downloads/Transcripts/Somewhere%20in%20the%20Skies%20(Ryan%20Sprague)/2023 04 25 - Ryan Sprague - The Art of UFOs with Reggie Watts_j31hCJf0WZs - transcript (automated).pdf","Transcript Link")</f>
        <v>Transcript Link</v>
      </c>
    </row>
    <row r="32" spans="1:13" ht="409.5">
      <c r="A32" s="1" t="s">
        <v>166</v>
      </c>
      <c r="B32" s="1" t="s">
        <v>13</v>
      </c>
      <c r="C32" s="4" t="s">
        <v>167</v>
      </c>
      <c r="D32" s="1" t="s">
        <v>168</v>
      </c>
      <c r="E32" s="1" t="s">
        <v>169</v>
      </c>
      <c r="F32" s="4" t="s">
        <v>17</v>
      </c>
      <c r="G32" s="1" t="s">
        <v>18</v>
      </c>
      <c r="H32" s="1" t="s">
        <v>19</v>
      </c>
      <c r="I32" s="1" t="s">
        <v>20</v>
      </c>
      <c r="J32" s="1" t="s">
        <v>170</v>
      </c>
      <c r="K32" s="1" t="s">
        <v>22</v>
      </c>
      <c r="L32" s="1" t="str">
        <f>HYPERLINK("https://files.afu.se/Downloads/Transcripts/Somewhere%20in%20the%20Skies%20(Ryan%20Sprague)/2023 04 22 - Ryan Sprague - News Coverage of the Senate UAP Hearing_ccL1ot_7IPg - transcript (automated).pdf","Transcript Link")</f>
        <v>Transcript Link</v>
      </c>
      <c r="M32" s="2" t="str">
        <f>HYPERLINK("https://files.afu.se/Downloads/Transcripts/Somewhere%20in%20the%20Skies%20(Ryan%20Sprague)/2023 04 22 - Ryan Sprague - News Coverage of the Senate UAP Hearing_ccL1ot_7IPg - transcript (automated).pdf","Transcript Link")</f>
        <v>Transcript Link</v>
      </c>
    </row>
    <row r="33" spans="1:13" ht="409.5">
      <c r="A33" s="1" t="s">
        <v>171</v>
      </c>
      <c r="B33" s="1" t="s">
        <v>13</v>
      </c>
      <c r="C33" s="4" t="s">
        <v>172</v>
      </c>
      <c r="D33" s="1" t="s">
        <v>173</v>
      </c>
      <c r="E33" s="1" t="s">
        <v>174</v>
      </c>
      <c r="F33" s="4" t="s">
        <v>17</v>
      </c>
      <c r="G33" s="1" t="s">
        <v>18</v>
      </c>
      <c r="H33" s="1" t="s">
        <v>19</v>
      </c>
      <c r="I33" s="1" t="s">
        <v>20</v>
      </c>
      <c r="J33" s="1" t="s">
        <v>175</v>
      </c>
      <c r="K33" s="1" t="s">
        <v>22</v>
      </c>
      <c r="L33" s="1" t="str">
        <f>HYPERLINK("https://files.afu.se/Downloads/Transcripts/Somewhere%20in%20the%20Skies%20(Ryan%20Sprague)/2023 04 10 - Ryan Sprague - Leslie Kean and Diana Walsh Pasulka  A Cosmic Conversation_PcC21xkgj0k - transcript (automated).pdf","Transcript Link")</f>
        <v>Transcript Link</v>
      </c>
      <c r="M33" s="2" t="str">
        <f>HYPERLINK("https://files.afu.se/Downloads/Transcripts/Somewhere%20in%20the%20Skies%20(Ryan%20Sprague)/2023 04 10 - Ryan Sprague - Leslie Kean and Diana Walsh Pasulka  A Cosmic Conversation_PcC21xkgj0k - transcript (automated).pdf","Transcript Link")</f>
        <v>Transcript Link</v>
      </c>
    </row>
    <row r="34" spans="1:13" ht="180">
      <c r="A34" s="1" t="s">
        <v>176</v>
      </c>
      <c r="B34" s="1" t="s">
        <v>13</v>
      </c>
      <c r="C34" s="4" t="s">
        <v>177</v>
      </c>
      <c r="D34" s="1" t="s">
        <v>178</v>
      </c>
      <c r="E34" s="1" t="s">
        <v>179</v>
      </c>
      <c r="F34" s="4" t="s">
        <v>17</v>
      </c>
      <c r="G34" s="1" t="s">
        <v>18</v>
      </c>
      <c r="H34" s="1" t="s">
        <v>19</v>
      </c>
      <c r="I34" s="1" t="s">
        <v>20</v>
      </c>
      <c r="J34" s="1" t="s">
        <v>180</v>
      </c>
      <c r="K34" s="1" t="s">
        <v>22</v>
      </c>
      <c r="L34" s="1" t="str">
        <f>HYPERLINK("https://files.afu.se/Downloads/Transcripts/Somewhere%20in%20the%20Skies%20(Ryan%20Sprague)/2023 04 04 - Ryan Sprague - How the Tic Tac UFO Incident Changed My Life_86fLP95WR98 - transcript (automated).pdf","Transcript Link")</f>
        <v>Transcript Link</v>
      </c>
      <c r="M34" s="2" t="str">
        <f>HYPERLINK("https://files.afu.se/Downloads/Transcripts/Somewhere%20in%20the%20Skies%20(Ryan%20Sprague)/2023 04 04 - Ryan Sprague - How the Tic Tac UFO Incident Changed My Life_86fLP95WR98 - transcript (automated).pdf","Transcript Link")</f>
        <v>Transcript Link</v>
      </c>
    </row>
    <row r="35" spans="1:13" ht="409.5">
      <c r="A35" s="1" t="s">
        <v>181</v>
      </c>
      <c r="B35" s="1" t="s">
        <v>13</v>
      </c>
      <c r="C35" s="4" t="s">
        <v>182</v>
      </c>
      <c r="D35" s="1" t="s">
        <v>183</v>
      </c>
      <c r="E35" s="1" t="s">
        <v>184</v>
      </c>
      <c r="F35" s="4" t="s">
        <v>17</v>
      </c>
      <c r="G35" s="1" t="s">
        <v>18</v>
      </c>
      <c r="H35" s="1" t="s">
        <v>19</v>
      </c>
      <c r="I35" s="1" t="s">
        <v>20</v>
      </c>
      <c r="J35" s="1" t="s">
        <v>185</v>
      </c>
      <c r="K35" s="1" t="s">
        <v>22</v>
      </c>
      <c r="L35" s="1" t="str">
        <f>HYPERLINK("https://files.afu.se/Downloads/Transcripts/Somewhere%20in%20the%20Skies%20(Ryan%20Sprague)/2023 04 03 - Ryan Sprague - 10 UFO Cases You May Never Have Heard Of_owFMv2yTHxc - transcript (automated).pdf","Transcript Link")</f>
        <v>Transcript Link</v>
      </c>
      <c r="M35" s="2" t="str">
        <f>HYPERLINK("https://files.afu.se/Downloads/Transcripts/Somewhere%20in%20the%20Skies%20(Ryan%20Sprague)/2023 04 03 - Ryan Sprague - 10 UFO Cases You May Never Have Heard Of_owFMv2yTHxc - transcript (automated).pdf","Transcript Link")</f>
        <v>Transcript Link</v>
      </c>
    </row>
    <row r="36" spans="1:13" ht="409.5">
      <c r="A36" s="1" t="s">
        <v>186</v>
      </c>
      <c r="B36" s="1" t="s">
        <v>13</v>
      </c>
      <c r="C36" s="4" t="s">
        <v>187</v>
      </c>
      <c r="D36" s="1" t="s">
        <v>188</v>
      </c>
      <c r="E36" s="1" t="s">
        <v>189</v>
      </c>
      <c r="F36" s="4" t="s">
        <v>17</v>
      </c>
      <c r="G36" s="1" t="s">
        <v>18</v>
      </c>
      <c r="H36" s="1" t="s">
        <v>19</v>
      </c>
      <c r="I36" s="1" t="s">
        <v>20</v>
      </c>
      <c r="J36" s="1" t="s">
        <v>190</v>
      </c>
      <c r="K36" s="1" t="s">
        <v>22</v>
      </c>
      <c r="L36" s="1" t="str">
        <f>HYPERLINK("https://files.afu.se/Downloads/Transcripts/Somewhere%20in%20the%20Skies%20(Ryan%20Sprague)/2023 03 27 - Ryan Sprague - Welcome UFO People   Somewhere in the Skies_BKKb1UEccQY - transcript (automated).pdf","Transcript Link")</f>
        <v>Transcript Link</v>
      </c>
      <c r="M36" s="2" t="str">
        <f>HYPERLINK("https://files.afu.se/Downloads/Transcripts/Somewhere%20in%20the%20Skies%20(Ryan%20Sprague)/2023 03 27 - Ryan Sprague - Welcome UFO People   Somewhere in the Skies_BKKb1UEccQY - transcript (automated).pdf","Transcript Link")</f>
        <v>Transcript Link</v>
      </c>
    </row>
    <row r="37" spans="1:13" ht="180">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HYPERLINK("https://files.afu.se/Downloads/Transcripts/Somewhere%20in%20the%20Skies%20(Ryan%20Sprague)/2023 03 21 - Ryan Sprague - A Tic Tac UFO over Washington, D.C_nLqP4E3A8iE - transcript (automated).pdf","Transcript Link")</f>
        <v>Transcript Link</v>
      </c>
      <c r="M37" s="2" t="str">
        <f>HYPERLINK("https://files.afu.se/Downloads/Transcripts/Somewhere%20in%20the%20Skies%20(Ryan%20Sprague)/2023 03 21 - Ryan Sprague - A Tic Tac UFO over Washington, D.C_nLqP4E3A8iE - transcript (automated).pdf","Transcript Link")</f>
        <v>Transcript Link</v>
      </c>
    </row>
    <row r="38" spans="1:13" ht="180">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HYPERLINK("https://files.afu.se/Downloads/Transcripts/Somewhere%20in%20the%20Skies%20(Ryan%20Sprague)/2023 03 16 - Ryan Sprague - My Experience Working at Skinwalker Ranch_JrLdq2o4lJA - transcript (automated).pdf","Transcript Link")</f>
        <v>Transcript Link</v>
      </c>
      <c r="M38" s="2" t="str">
        <f>HYPERLINK("https://files.afu.se/Downloads/Transcripts/Somewhere%20in%20the%20Skies%20(Ryan%20Sprague)/2023 03 16 - Ryan Sprague - My Experience Working at Skinwalker Ranch_JrLdq2o4lJA - transcript (automated).pdf","Transcript Link")</f>
        <v>Transcript Link</v>
      </c>
    </row>
    <row r="39" spans="1:13" ht="409.5">
      <c r="A39" s="1" t="s">
        <v>201</v>
      </c>
      <c r="B39" s="1" t="s">
        <v>13</v>
      </c>
      <c r="C39" s="4" t="s">
        <v>202</v>
      </c>
      <c r="D39" s="1" t="s">
        <v>203</v>
      </c>
      <c r="E39" s="1" t="s">
        <v>204</v>
      </c>
      <c r="F39" s="4" t="s">
        <v>17</v>
      </c>
      <c r="G39" s="1" t="s">
        <v>18</v>
      </c>
      <c r="H39" s="1" t="s">
        <v>19</v>
      </c>
      <c r="I39" s="1" t="s">
        <v>20</v>
      </c>
      <c r="J39" s="1" t="s">
        <v>205</v>
      </c>
      <c r="K39" s="1" t="s">
        <v>22</v>
      </c>
      <c r="L39" s="1" t="str">
        <f>HYPERLINK("https://files.afu.se/Downloads/Transcripts/Somewhere%20in%20the%20Skies%20(Ryan%20Sprague)/2023 03 15 - Ryan Sprague - Witness Accounts  Volume 26   Somewhere in the Skies_jjEVaQYOlsY - transcript (automated).pdf","Transcript Link")</f>
        <v>Transcript Link</v>
      </c>
      <c r="M39" s="2" t="str">
        <f>HYPERLINK("https://files.afu.se/Downloads/Transcripts/Somewhere%20in%20the%20Skies%20(Ryan%20Sprague)/2023 03 15 - Ryan Sprague - Witness Accounts  Volume 26   Somewhere in the Skies_jjEVaQYOlsY - transcript (automated).pdf","Transcript Link")</f>
        <v>Transcript Link</v>
      </c>
    </row>
    <row r="40" spans="1:13" ht="180">
      <c r="A40" s="1" t="s">
        <v>201</v>
      </c>
      <c r="B40" s="1" t="s">
        <v>13</v>
      </c>
      <c r="C40" s="4" t="s">
        <v>206</v>
      </c>
      <c r="D40" s="1" t="s">
        <v>207</v>
      </c>
      <c r="E40" s="1" t="s">
        <v>208</v>
      </c>
      <c r="F40" s="4" t="s">
        <v>17</v>
      </c>
      <c r="G40" s="1" t="s">
        <v>18</v>
      </c>
      <c r="H40" s="1" t="s">
        <v>19</v>
      </c>
      <c r="I40" s="1" t="s">
        <v>20</v>
      </c>
      <c r="J40" s="1" t="s">
        <v>209</v>
      </c>
      <c r="K40" s="1" t="s">
        <v>22</v>
      </c>
      <c r="L40" s="1" t="str">
        <f>HYPERLINK("https://files.afu.se/Downloads/Transcripts/Somewhere%20in%20the%20Skies%20(Ryan%20Sprague)/2023 03 15 - Ryan Sprague - Reinhold Schmidt and the Edge of Tomorrow_83o2rvhHhO8 - transcript (automated).pdf","Transcript Link")</f>
        <v>Transcript Link</v>
      </c>
      <c r="M40" s="2" t="str">
        <f>HYPERLINK("https://files.afu.se/Downloads/Transcripts/Somewhere%20in%20the%20Skies%20(Ryan%20Sprague)/2023 03 15 - Ryan Sprague - Reinhold Schmidt and the Edge of Tomorrow_83o2rvhHhO8 - transcript (automated).pdf","Transcript Link")</f>
        <v>Transcript Link</v>
      </c>
    </row>
    <row r="41" spans="1:13" ht="180">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HYPERLINK("https://files.afu.se/Downloads/Transcripts/Somewhere%20in%20the%20Skies%20(Ryan%20Sprague)/2023 03 14 - Ryan Sprague - Advice for UFO Researchers from Miguel Romero ( Red Pill Junkie )_KTcG1P4lnSc - transcript (automated).pdf","Transcript Link")</f>
        <v>Transcript Link</v>
      </c>
      <c r="M41" s="2" t="str">
        <f>HYPERLINK("https://files.afu.se/Downloads/Transcripts/Somewhere%20in%20the%20Skies%20(Ryan%20Sprague)/2023 03 14 - Ryan Sprague - Advice for UFO Researchers from Miguel Romero ( Red Pill Junkie )_KTcG1P4lnSc - transcript (automated).pdf","Transcript Link")</f>
        <v>Transcript Link</v>
      </c>
    </row>
    <row r="42" spans="1:13" ht="409.5">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HYPERLINK("https://files.afu.se/Downloads/Transcripts/Somewhere%20in%20the%20Skies%20(Ryan%20Sprague)/2023 03 13 - Ryan Sprague - Anarchy in the UFO! w  Miguel Romero   Somewhere in the Skies_vT_brheAWbc - transcript (automated).pdf","Transcript Link")</f>
        <v>Transcript Link</v>
      </c>
      <c r="M42" s="2" t="str">
        <f>HYPERLINK("https://files.afu.se/Downloads/Transcripts/Somewhere%20in%20the%20Skies%20(Ryan%20Sprague)/2023 03 13 - Ryan Sprague - Anarchy in the UFO! w  Miguel Romero   Somewhere in the Skies_vT_brheAWbc - transcript (automated).pdf","Transcript Link")</f>
        <v>Transcript Link</v>
      </c>
    </row>
    <row r="43" spans="1:13" ht="180">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HYPERLINK("https://files.afu.se/Downloads/Transcripts/Somewhere%20in%20the%20Skies%20(Ryan%20Sprague)/2023 03 11 - Ryan Sprague - Dave Foley  The Role Comedy Plays in UFO Stigma_ajiEpF511jg - transcript (automated).pdf","Transcript Link")</f>
        <v>Transcript Link</v>
      </c>
      <c r="M43" s="2" t="str">
        <f>HYPERLINK("https://files.afu.se/Downloads/Transcripts/Somewhere%20in%20the%20Skies%20(Ryan%20Sprague)/2023 03 11 - Ryan Sprague - Dave Foley  The Role Comedy Plays in UFO Stigma_ajiEpF511jg - transcript (automated).pdf","Transcript Link")</f>
        <v>Transcript Link</v>
      </c>
    </row>
    <row r="44" spans="1:13" ht="180">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HYPERLINK("https://files.afu.se/Downloads/Transcripts/Somewhere%20in%20the%20Skies%20(Ryan%20Sprague)/2023 03 10 - Ryan Sprague - Mystery Gift Unboxing!_Hx1pvkYfh3I - transcript (automated).pdf","Transcript Link")</f>
        <v>Transcript Link</v>
      </c>
      <c r="M44" s="2" t="str">
        <f>HYPERLINK("https://files.afu.se/Downloads/Transcripts/Somewhere%20in%20the%20Skies%20(Ryan%20Sprague)/2023 03 10 - Ryan Sprague - Mystery Gift Unboxing!_Hx1pvkYfh3I - transcript (automated).pdf","Transcript Link")</f>
        <v>Transcript Link</v>
      </c>
    </row>
    <row r="45" spans="1:13" ht="180">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HYPERLINK("https://files.afu.se/Downloads/Transcripts/Somewhere%20in%20the%20Skies%20(Ryan%20Sprague)/2023 03 09 - Ryan Sprague - The Saucer Life of George Adamski w  Aaron Gulyas_6hWpzs-r-mw - transcript (automated).pdf","Transcript Link")</f>
        <v>Transcript Link</v>
      </c>
      <c r="M45" s="2" t="str">
        <f>HYPERLINK("https://files.afu.se/Downloads/Transcripts/Somewhere%20in%20the%20Skies%20(Ryan%20Sprague)/2023 03 09 - Ryan Sprague - The Saucer Life of George Adamski w  Aaron Gulyas_6hWpzs-r-mw - transcript (automated).pdf","Transcript Link")</f>
        <v>Transcript Link</v>
      </c>
    </row>
    <row r="46" spans="1:13" ht="409.5">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HYPERLINK("https://files.afu.se/Downloads/Transcripts/Somewhere%20in%20the%20Skies%20(Ryan%20Sprague)/2023 03 08 - Ryan Sprague - CASE FILES MEGASODE   Episodes 1-10_UTZpDWCHf4U - transcript (automated).pdf","Transcript Link")</f>
        <v>Transcript Link</v>
      </c>
      <c r="M46" s="2" t="str">
        <f>HYPERLINK("https://files.afu.se/Downloads/Transcripts/Somewhere%20in%20the%20Skies%20(Ryan%20Sprague)/2023 03 08 - Ryan Sprague - CASE FILES MEGASODE   Episodes 1-10_UTZpDWCHf4U - transcript (automated).pdf","Transcript Link")</f>
        <v>Transcript Link</v>
      </c>
    </row>
    <row r="47" spans="1:13" ht="180">
      <c r="A47" s="1" t="s">
        <v>240</v>
      </c>
      <c r="B47" s="1" t="s">
        <v>13</v>
      </c>
      <c r="C47" s="4" t="s">
        <v>241</v>
      </c>
      <c r="D47" s="1" t="s">
        <v>242</v>
      </c>
      <c r="E47" s="1" t="s">
        <v>243</v>
      </c>
      <c r="F47" s="4" t="s">
        <v>17</v>
      </c>
      <c r="G47" s="1" t="s">
        <v>18</v>
      </c>
      <c r="H47" s="1" t="s">
        <v>19</v>
      </c>
      <c r="I47" s="1" t="s">
        <v>20</v>
      </c>
      <c r="J47" s="1" t="s">
        <v>244</v>
      </c>
      <c r="K47" s="1" t="s">
        <v>22</v>
      </c>
      <c r="L47" s="1">
        <v>0</v>
      </c>
      <c r="M47" s="2">
        <v>0</v>
      </c>
    </row>
    <row r="48" spans="1:13" ht="409.5">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HYPERLINK("https://files.afu.se/Downloads/Transcripts/Somewhere%20in%20the%20Skies%20(Ryan%20Sprague)/2023 03 06 - Ryan Sprague - The Swedish Men in Black w  Fred Andersson   Somewhere in the Skies_ZrJPpkeSlxk - transcript (automated).pdf","Transcript Link")</f>
        <v>Transcript Link</v>
      </c>
      <c r="M48" s="2" t="str">
        <f>HYPERLINK("https://files.afu.se/Downloads/Transcripts/Somewhere%20in%20the%20Skies%20(Ryan%20Sprague)/2023 03 06 - Ryan Sprague - The Swedish Men in Black w  Fred Andersson   Somewhere in the Skies_ZrJPpkeSlxk - transcript (automated).pdf","Transcript Link")</f>
        <v>Transcript Link</v>
      </c>
    </row>
    <row r="49" spans="1:13" ht="180">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HYPERLINK("https://files.afu.se/Downloads/Transcripts/Somewhere%20in%20the%20Skies%20(Ryan%20Sprague)/2023 03 05 - Ryan Sprague - Jacques Vallee on the Current and Future State of the UFO Topic_pH_T3uiEwzE - transcript (automated).pdf","Transcript Link")</f>
        <v>Transcript Link</v>
      </c>
      <c r="M49" s="2" t="str">
        <f>HYPERLINK("https://files.afu.se/Downloads/Transcripts/Somewhere%20in%20the%20Skies%20(Ryan%20Sprague)/2023 03 05 - Ryan Sprague - Jacques Vallee on the Current and Future State of the UFO Topic_pH_T3uiEwzE - transcript (automated).pdf","Transcript Link")</f>
        <v>Transcript Link</v>
      </c>
    </row>
    <row r="50" spans="1:13" ht="225">
      <c r="A50" s="1" t="s">
        <v>255</v>
      </c>
      <c r="B50" s="1" t="s">
        <v>13</v>
      </c>
      <c r="C50" s="4" t="s">
        <v>256</v>
      </c>
      <c r="D50" s="1" t="s">
        <v>257</v>
      </c>
      <c r="E50" s="1" t="s">
        <v>258</v>
      </c>
      <c r="F50" s="4" t="s">
        <v>17</v>
      </c>
      <c r="G50" s="1" t="s">
        <v>18</v>
      </c>
      <c r="H50" s="1" t="s">
        <v>19</v>
      </c>
      <c r="I50" s="1" t="s">
        <v>20</v>
      </c>
      <c r="J50" s="1" t="s">
        <v>259</v>
      </c>
      <c r="K50" s="1" t="s">
        <v>22</v>
      </c>
      <c r="L50" s="1" t="str">
        <f>HYPERLINK("https://files.afu.se/Downloads/Transcripts/Somewhere%20in%20the%20Skies%20(Ryan%20Sprague)/2023 03 03 - Ryan Sprague - Christopher Mellon and Luis Elizondo  How the The U.S. Air Force Could Capture UFOs_v2LevAtcrkE - transcript (automated).pdf","Transcript Link")</f>
        <v>Transcript Link</v>
      </c>
      <c r="M50" s="2" t="str">
        <f>HYPERLINK("https://files.afu.se/Downloads/Transcripts/Somewhere%20in%20the%20Skies%20(Ryan%20Sprague)/2023 03 03 - Ryan Sprague - Christopher Mellon and Luis Elizondo  How the The U.S. Air Force Could Capture UFOs_v2LevAtcrkE - transcript (automated).pdf","Transcript Link")</f>
        <v>Transcript Link</v>
      </c>
    </row>
    <row r="51" spans="1:13" ht="180">
      <c r="A51" s="1" t="s">
        <v>260</v>
      </c>
      <c r="B51" s="1" t="s">
        <v>13</v>
      </c>
      <c r="C51" s="4" t="s">
        <v>261</v>
      </c>
      <c r="D51" s="1" t="s">
        <v>262</v>
      </c>
      <c r="E51" s="1" t="s">
        <v>263</v>
      </c>
      <c r="F51" s="4" t="s">
        <v>17</v>
      </c>
      <c r="G51" s="1" t="s">
        <v>18</v>
      </c>
      <c r="H51" s="1" t="s">
        <v>19</v>
      </c>
      <c r="I51" s="1" t="s">
        <v>20</v>
      </c>
      <c r="J51" s="1" t="s">
        <v>264</v>
      </c>
      <c r="K51" s="1" t="s">
        <v>22</v>
      </c>
      <c r="L51" s="1" t="str">
        <f>HYPERLINK("https://files.afu.se/Downloads/Transcripts/Somewhere%20in%20the%20Skies%20(Ryan%20Sprague)/2023 03 01 - Ryan Sprague - Luis Elizondo   The U.S. Air Force's Deafening Silence on UAP UFOs_f36eeUdL41I - transcript (automated).pdf","Transcript Link")</f>
        <v>Transcript Link</v>
      </c>
      <c r="M51" s="2" t="str">
        <f>HYPERLINK("https://files.afu.se/Downloads/Transcripts/Somewhere%20in%20the%20Skies%20(Ryan%20Sprague)/2023 03 01 - Ryan Sprague - Luis Elizondo   The U.S. Air Force's Deafening Silence on UAP UFOs_f36eeUdL41I - transcript (automated).pdf","Transcript Link")</f>
        <v>Transcript Link</v>
      </c>
    </row>
    <row r="52" spans="1:13" ht="409.5">
      <c r="A52" s="1" t="s">
        <v>260</v>
      </c>
      <c r="B52" s="1" t="s">
        <v>13</v>
      </c>
      <c r="C52" s="4" t="s">
        <v>265</v>
      </c>
      <c r="D52" s="1" t="s">
        <v>266</v>
      </c>
      <c r="E52" s="1" t="s">
        <v>267</v>
      </c>
      <c r="F52" s="4" t="s">
        <v>17</v>
      </c>
      <c r="G52" s="1" t="s">
        <v>18</v>
      </c>
      <c r="H52" s="1" t="s">
        <v>19</v>
      </c>
      <c r="I52" s="1" t="s">
        <v>20</v>
      </c>
      <c r="J52" s="1" t="s">
        <v>268</v>
      </c>
      <c r="K52" s="1" t="s">
        <v>22</v>
      </c>
      <c r="L52" s="1" t="str">
        <f>HYPERLINK("https://files.afu.se/Downloads/Transcripts/Somewhere%20in%20the%20Skies%20(Ryan%20Sprague)/2023 03 01 - Ryan Sprague - Chris Bartel on Skinwalker Ranch Employees Being Used as  Guinea Pigs _u0sxqOotf74 - transcript (automated).pdf","Transcript Link")</f>
        <v>Transcript Link</v>
      </c>
      <c r="M52" s="2" t="str">
        <f>HYPERLINK("https://files.afu.se/Downloads/Transcripts/Somewhere%20in%20the%20Skies%20(Ryan%20Sprague)/2023 03 01 - Ryan Sprague - Chris Bartel on Skinwalker Ranch Employees Being Used as  Guinea Pigs _u0sxqOotf74 - transcript (automated).pdf","Transcript Link")</f>
        <v>Transcript Link</v>
      </c>
    </row>
    <row r="53" spans="1:13" ht="180">
      <c r="A53" s="1" t="s">
        <v>269</v>
      </c>
      <c r="B53" s="1" t="s">
        <v>13</v>
      </c>
      <c r="C53" s="4" t="s">
        <v>270</v>
      </c>
      <c r="D53" s="1" t="s">
        <v>271</v>
      </c>
      <c r="E53" s="1" t="s">
        <v>272</v>
      </c>
      <c r="F53" s="4" t="s">
        <v>17</v>
      </c>
      <c r="G53" s="1" t="s">
        <v>18</v>
      </c>
      <c r="H53" s="1" t="s">
        <v>19</v>
      </c>
      <c r="I53" s="1" t="s">
        <v>20</v>
      </c>
      <c r="J53" s="1" t="s">
        <v>273</v>
      </c>
      <c r="K53" s="1" t="s">
        <v>22</v>
      </c>
      <c r="L53" s="1" t="str">
        <f>HYPERLINK("https://files.afu.se/Downloads/Transcripts/Somewhere%20in%20the%20Skies%20(Ryan%20Sprague)/2023 02 28 - Ryan Sprague - Alex Dietrich  Was There an Investigation into the  Roiling Waters  Below the Tic Tac _zxj7u7XkBFg - transcript (automated).pdf","Transcript Link")</f>
        <v>Transcript Link</v>
      </c>
      <c r="M53" s="2" t="str">
        <f>HYPERLINK("https://files.afu.se/Downloads/Transcripts/Somewhere%20in%20the%20Skies%20(Ryan%20Sprague)/2023 02 28 - Ryan Sprague - Alex Dietrich  Was There an Investigation into the  Roiling Waters  Below the Tic Tac _zxj7u7XkBFg - transcript (automated).pdf","Transcript Link")</f>
        <v>Transcript Link</v>
      </c>
    </row>
    <row r="54" spans="1:13" ht="180">
      <c r="A54" s="1" t="s">
        <v>269</v>
      </c>
      <c r="B54" s="1" t="s">
        <v>13</v>
      </c>
      <c r="C54" s="4" t="s">
        <v>274</v>
      </c>
      <c r="D54" s="1" t="s">
        <v>275</v>
      </c>
      <c r="E54" s="1" t="s">
        <v>276</v>
      </c>
      <c r="F54" s="4" t="s">
        <v>17</v>
      </c>
      <c r="G54" s="1" t="s">
        <v>18</v>
      </c>
      <c r="H54" s="1" t="s">
        <v>19</v>
      </c>
      <c r="I54" s="1" t="s">
        <v>20</v>
      </c>
      <c r="J54" s="1" t="s">
        <v>277</v>
      </c>
      <c r="K54" s="1" t="s">
        <v>22</v>
      </c>
      <c r="L54" s="1" t="str">
        <f>HYPERLINK("https://files.afu.se/Downloads/Transcripts/Somewhere%20in%20the%20Skies%20(Ryan%20Sprague)/2023 02 28 - Ryan Sprague - Alex Dietrich  The Version of the Tic Tac Video She Saw_GwUumUswKB8 - transcript (automated).pdf","Transcript Link")</f>
        <v>Transcript Link</v>
      </c>
      <c r="M54" s="2" t="str">
        <f>HYPERLINK("https://files.afu.se/Downloads/Transcripts/Somewhere%20in%20the%20Skies%20(Ryan%20Sprague)/2023 02 28 - Ryan Sprague - Alex Dietrich  The Version of the Tic Tac Video She Saw_GwUumUswKB8 - transcript (automated).pdf","Transcript Link")</f>
        <v>Transcript Link</v>
      </c>
    </row>
    <row r="55" spans="1:13" ht="180">
      <c r="A55" s="1" t="s">
        <v>269</v>
      </c>
      <c r="B55" s="1" t="s">
        <v>13</v>
      </c>
      <c r="C55" s="4" t="s">
        <v>278</v>
      </c>
      <c r="D55" s="1" t="s">
        <v>279</v>
      </c>
      <c r="E55" s="1" t="s">
        <v>280</v>
      </c>
      <c r="F55" s="4" t="s">
        <v>17</v>
      </c>
      <c r="G55" s="1" t="s">
        <v>18</v>
      </c>
      <c r="H55" s="1" t="s">
        <v>19</v>
      </c>
      <c r="I55" s="1" t="s">
        <v>20</v>
      </c>
      <c r="J55" s="1" t="s">
        <v>281</v>
      </c>
      <c r="K55" s="1" t="s">
        <v>22</v>
      </c>
      <c r="L55" s="1" t="str">
        <f>HYPERLINK("https://files.afu.se/Downloads/Transcripts/Somewhere%20in%20the%20Skies%20(Ryan%20Sprague)/2023 02 28 - Ryan Sprague - Alex Dietrich  We Must Be Vigilante on UAP Studies_0TgW8hBT8T4 - transcript (automated).pdf","Transcript Link")</f>
        <v>Transcript Link</v>
      </c>
      <c r="M55" s="2" t="str">
        <f>HYPERLINK("https://files.afu.se/Downloads/Transcripts/Somewhere%20in%20the%20Skies%20(Ryan%20Sprague)/2023 02 28 - Ryan Sprague - Alex Dietrich  We Must Be Vigilante on UAP Studies_0TgW8hBT8T4 - transcript (automated).pdf","Transcript Link")</f>
        <v>Transcript Link</v>
      </c>
    </row>
    <row r="56" spans="1:13" ht="409.5">
      <c r="A56" s="1" t="s">
        <v>107</v>
      </c>
      <c r="B56" s="1" t="s">
        <v>13</v>
      </c>
      <c r="C56" s="4" t="s">
        <v>282</v>
      </c>
      <c r="D56" s="1" t="s">
        <v>283</v>
      </c>
      <c r="E56" s="1" t="s">
        <v>284</v>
      </c>
      <c r="F56" s="4" t="s">
        <v>17</v>
      </c>
      <c r="G56" s="1" t="s">
        <v>18</v>
      </c>
      <c r="H56" s="1" t="s">
        <v>19</v>
      </c>
      <c r="I56" s="1" t="s">
        <v>20</v>
      </c>
      <c r="J56" s="1" t="s">
        <v>285</v>
      </c>
      <c r="K56" s="1" t="s">
        <v>22</v>
      </c>
      <c r="L56" s="1" t="str">
        <f>HYPERLINK("https://files.afu.se/Downloads/Transcripts/Somewhere%20in%20the%20Skies%20(Ryan%20Sprague)/2023 02 27 - Ryan Sprague - Alex Dietrich  We Have Barely Tasted the Sky   Somewhere in the Skies_6mL4Fyuyop0 - transcript (automated).pdf","Transcript Link")</f>
        <v>Transcript Link</v>
      </c>
      <c r="M56" s="2" t="str">
        <f>HYPERLINK("https://files.afu.se/Downloads/Transcripts/Somewhere%20in%20the%20Skies%20(Ryan%20Sprague)/2023 02 27 - Ryan Sprague - Alex Dietrich  We Have Barely Tasted the Sky   Somewhere in the Skies_6mL4Fyuyop0 - transcript (automated).pdf","Transcript Link")</f>
        <v>Transcript Link</v>
      </c>
    </row>
    <row r="57" spans="1:13" ht="409.5">
      <c r="A57" s="1" t="s">
        <v>286</v>
      </c>
      <c r="B57" s="1" t="s">
        <v>13</v>
      </c>
      <c r="C57" s="4" t="s">
        <v>287</v>
      </c>
      <c r="D57" s="1" t="s">
        <v>288</v>
      </c>
      <c r="E57" s="1" t="s">
        <v>289</v>
      </c>
      <c r="F57" s="4" t="s">
        <v>17</v>
      </c>
      <c r="G57" s="1" t="s">
        <v>18</v>
      </c>
      <c r="H57" s="1" t="s">
        <v>19</v>
      </c>
      <c r="I57" s="1" t="s">
        <v>20</v>
      </c>
      <c r="J57" s="1" t="s">
        <v>290</v>
      </c>
      <c r="K57" s="1" t="s">
        <v>22</v>
      </c>
      <c r="L57" s="1" t="str">
        <f>HYPERLINK("https://files.afu.se/Downloads/Transcripts/Somewhere%20in%20the%20Skies%20(Ryan%20Sprague)/2023 02 21 - Ryan Sprague - Vintage Skies   Why Space  - USAF Educational Film - 1957_iACqD6umpeY - transcript (automated).pdf","Transcript Link")</f>
        <v>Transcript Link</v>
      </c>
      <c r="M57" s="2" t="str">
        <f>HYPERLINK("https://files.afu.se/Downloads/Transcripts/Somewhere%20in%20the%20Skies%20(Ryan%20Sprague)/2023 02 21 - Ryan Sprague - Vintage Skies   Why Space  - USAF Educational Film - 1957_iACqD6umpeY - transcript (automated).pdf","Transcript Link")</f>
        <v>Transcript Link</v>
      </c>
    </row>
    <row r="58" spans="1:13" ht="409.5">
      <c r="A58" s="1" t="s">
        <v>112</v>
      </c>
      <c r="B58" s="1" t="s">
        <v>13</v>
      </c>
      <c r="C58" s="4" t="s">
        <v>291</v>
      </c>
      <c r="D58" s="1" t="s">
        <v>292</v>
      </c>
      <c r="E58" s="1" t="s">
        <v>293</v>
      </c>
      <c r="F58" s="4" t="s">
        <v>17</v>
      </c>
      <c r="G58" s="1" t="s">
        <v>18</v>
      </c>
      <c r="H58" s="1" t="s">
        <v>19</v>
      </c>
      <c r="I58" s="1" t="s">
        <v>20</v>
      </c>
      <c r="J58" s="1" t="s">
        <v>294</v>
      </c>
      <c r="K58" s="1" t="s">
        <v>22</v>
      </c>
      <c r="L58" s="1" t="str">
        <f>HYPERLINK("https://files.afu.se/Downloads/Transcripts/Somewhere%20in%20the%20Skies%20(Ryan%20Sprague)/2023 02 20 - Ryan Sprague - The Last Podcast on UFOs w  Henry Zebrowski   Somewhere in the Skies_56YFuLQUEe4 - transcript (automated).pdf","Transcript Link")</f>
        <v>Transcript Link</v>
      </c>
      <c r="M58" s="2" t="str">
        <f>HYPERLINK("https://files.afu.se/Downloads/Transcripts/Somewhere%20in%20the%20Skies%20(Ryan%20Sprague)/2023 02 20 - Ryan Sprague - The Last Podcast on UFOs w  Henry Zebrowski   Somewhere in the Skies_56YFuLQUEe4 - transcript (automated).pdf","Transcript Link")</f>
        <v>Transcript Link</v>
      </c>
    </row>
    <row r="59" spans="1:13" ht="240">
      <c r="A59" s="1" t="s">
        <v>295</v>
      </c>
      <c r="B59" s="1" t="s">
        <v>13</v>
      </c>
      <c r="C59" s="4" t="s">
        <v>296</v>
      </c>
      <c r="D59" s="1" t="s">
        <v>297</v>
      </c>
      <c r="E59" s="1" t="s">
        <v>298</v>
      </c>
      <c r="F59" s="4" t="s">
        <v>17</v>
      </c>
      <c r="G59" s="1" t="s">
        <v>18</v>
      </c>
      <c r="H59" s="1" t="s">
        <v>19</v>
      </c>
      <c r="I59" s="1" t="s">
        <v>20</v>
      </c>
      <c r="J59" s="1" t="s">
        <v>299</v>
      </c>
      <c r="K59" s="1" t="s">
        <v>22</v>
      </c>
      <c r="L59" s="1" t="str">
        <f>HYPERLINK("https://files.afu.se/Downloads/Transcripts/Somewhere%20in%20the%20Skies%20(Ryan%20Sprague)/2023 02 14 - Ryan Sprague - Richard Dolan on the Wilson-Davis Notes ( The Leak of the Century )_SEa6oJapGL4 - transcript (automated).pdf","Transcript Link")</f>
        <v>Transcript Link</v>
      </c>
      <c r="M59" s="2" t="str">
        <f>HYPERLINK("https://files.afu.se/Downloads/Transcripts/Somewhere%20in%20the%20Skies%20(Ryan%20Sprague)/2023 02 14 - Ryan Sprague - Richard Dolan on the Wilson-Davis Notes ( The Leak of the Century )_SEa6oJapGL4 - transcript (automated).pdf","Transcript Link")</f>
        <v>Transcript Link</v>
      </c>
    </row>
    <row r="60" spans="1:13" ht="409.5">
      <c r="A60" s="1" t="s">
        <v>300</v>
      </c>
      <c r="B60" s="1" t="s">
        <v>13</v>
      </c>
      <c r="C60" s="4" t="s">
        <v>301</v>
      </c>
      <c r="D60" s="1" t="s">
        <v>302</v>
      </c>
      <c r="E60" s="1" t="s">
        <v>303</v>
      </c>
      <c r="F60" s="4" t="s">
        <v>17</v>
      </c>
      <c r="G60" s="1" t="s">
        <v>18</v>
      </c>
      <c r="H60" s="1" t="s">
        <v>19</v>
      </c>
      <c r="I60" s="1" t="s">
        <v>20</v>
      </c>
      <c r="J60" s="1" t="s">
        <v>304</v>
      </c>
      <c r="K60" s="1" t="s">
        <v>22</v>
      </c>
      <c r="L60" s="1" t="str">
        <f>HYPERLINK("https://files.afu.se/Downloads/Transcripts/Somewhere%20in%20the%20Skies%20(Ryan%20Sprague)/2023 02 13 - Ryan Sprague - Richard Dolan  UFO Secrecy, The Leak of the Century, and the Management of a Mystery_iyWifBp8Tto - transcript (automated).pdf","Transcript Link")</f>
        <v>Transcript Link</v>
      </c>
      <c r="M60" s="2" t="str">
        <f>HYPERLINK("https://files.afu.se/Downloads/Transcripts/Somewhere%20in%20the%20Skies%20(Ryan%20Sprague)/2023 02 13 - Ryan Sprague - Richard Dolan  UFO Secrecy, The Leak of the Century, and the Management of a Mystery_iyWifBp8Tto - transcript (automated).pdf","Transcript Link")</f>
        <v>Transcript Link</v>
      </c>
    </row>
    <row r="61" spans="1:13" ht="409.5">
      <c r="A61" s="1" t="s">
        <v>305</v>
      </c>
      <c r="B61" s="1" t="s">
        <v>13</v>
      </c>
      <c r="C61" s="4" t="s">
        <v>306</v>
      </c>
      <c r="D61" s="1" t="s">
        <v>307</v>
      </c>
      <c r="E61" s="1" t="s">
        <v>308</v>
      </c>
      <c r="F61" s="4" t="s">
        <v>17</v>
      </c>
      <c r="G61" s="1" t="s">
        <v>18</v>
      </c>
      <c r="H61" s="1" t="s">
        <v>19</v>
      </c>
      <c r="I61" s="1" t="s">
        <v>20</v>
      </c>
      <c r="J61" s="1" t="s">
        <v>309</v>
      </c>
      <c r="K61" s="1" t="s">
        <v>22</v>
      </c>
      <c r="L61" s="1" t="str">
        <f>HYPERLINK("https://files.afu.se/Downloads/Transcripts/Somewhere%20in%20the%20Skies%20(Ryan%20Sprague)/2023 02 10 - Ryan Sprague - U.S. Shoots Down  High-Altitude Object  over Alaska - Pentagon Press Conference_01zaBCEU7rU - transcript (automated).pdf","Transcript Link")</f>
        <v>Transcript Link</v>
      </c>
      <c r="M61" s="2" t="str">
        <f>HYPERLINK("https://files.afu.se/Downloads/Transcripts/Somewhere%20in%20the%20Skies%20(Ryan%20Sprague)/2023 02 10 - Ryan Sprague - U.S. Shoots Down  High-Altitude Object  over Alaska - Pentagon Press Conference_01zaBCEU7rU - transcript (automated).pdf","Transcript Link")</f>
        <v>Transcript Link</v>
      </c>
    </row>
    <row r="62" spans="1:13" ht="409.5">
      <c r="A62" s="1" t="s">
        <v>310</v>
      </c>
      <c r="B62" s="1" t="s">
        <v>13</v>
      </c>
      <c r="C62" s="4" t="s">
        <v>311</v>
      </c>
      <c r="D62" s="1" t="s">
        <v>312</v>
      </c>
      <c r="E62" s="1" t="s">
        <v>313</v>
      </c>
      <c r="F62" s="4" t="s">
        <v>17</v>
      </c>
      <c r="G62" s="1" t="s">
        <v>18</v>
      </c>
      <c r="H62" s="1" t="s">
        <v>19</v>
      </c>
      <c r="I62" s="1" t="s">
        <v>20</v>
      </c>
      <c r="J62" s="1" t="s">
        <v>314</v>
      </c>
      <c r="K62" s="1" t="s">
        <v>22</v>
      </c>
      <c r="L62" s="1" t="str">
        <f>HYPERLINK("https://files.afu.se/Downloads/Transcripts/Somewhere%20in%20the%20Skies%20(Ryan%20Sprague)/2023 01 30 - Ryan Sprague - Operation Saucer and the UFO Island_DjyB6-XE8ek - transcript (automated).pdf","Transcript Link")</f>
        <v>Transcript Link</v>
      </c>
      <c r="M62" s="2" t="str">
        <f>HYPERLINK("https://files.afu.se/Downloads/Transcripts/Somewhere%20in%20the%20Skies%20(Ryan%20Sprague)/2023 01 30 - Ryan Sprague - Operation Saucer and the UFO Island_DjyB6-XE8ek - transcript (automated).pdf","Transcript Link")</f>
        <v>Transcript Link</v>
      </c>
    </row>
    <row r="63" spans="1:13" ht="255">
      <c r="A63" s="1" t="s">
        <v>315</v>
      </c>
      <c r="B63" s="1" t="s">
        <v>13</v>
      </c>
      <c r="C63" s="4" t="s">
        <v>316</v>
      </c>
      <c r="D63" s="1" t="s">
        <v>317</v>
      </c>
      <c r="E63" s="1" t="s">
        <v>318</v>
      </c>
      <c r="F63" s="4" t="s">
        <v>17</v>
      </c>
      <c r="G63" s="1" t="s">
        <v>18</v>
      </c>
      <c r="H63" s="1" t="s">
        <v>19</v>
      </c>
      <c r="I63" s="1" t="s">
        <v>20</v>
      </c>
      <c r="J63" s="1" t="s">
        <v>319</v>
      </c>
      <c r="K63" s="1" t="s">
        <v>22</v>
      </c>
      <c r="L63" s="1" t="str">
        <f>HYPERLINK("https://files.afu.se/Downloads/Transcripts/Somewhere%20in%20the%20Skies%20(Ryan%20Sprague)/2023 01 25 - Ryan Sprague - Welcome to Somewhere in the Skies_Exj53u7uVAs - transcript (automated).pdf","Transcript Link")</f>
        <v>Transcript Link</v>
      </c>
      <c r="M63" s="2" t="str">
        <f>HYPERLINK("https://files.afu.se/Downloads/Transcripts/Somewhere%20in%20the%20Skies%20(Ryan%20Sprague)/2023 01 25 - Ryan Sprague - Welcome to Somewhere in the Skies_Exj53u7uVAs - transcript (automated).pdf","Transcript Link")</f>
        <v>Transcript Link</v>
      </c>
    </row>
    <row r="64" spans="1:13" ht="409.5">
      <c r="A64" s="1" t="s">
        <v>320</v>
      </c>
      <c r="B64" s="1" t="s">
        <v>13</v>
      </c>
      <c r="C64" s="4" t="s">
        <v>321</v>
      </c>
      <c r="D64" s="1" t="s">
        <v>322</v>
      </c>
      <c r="E64" s="1" t="s">
        <v>323</v>
      </c>
      <c r="F64" s="4" t="s">
        <v>17</v>
      </c>
      <c r="G64" s="1" t="s">
        <v>18</v>
      </c>
      <c r="H64" s="1" t="s">
        <v>19</v>
      </c>
      <c r="I64" s="1" t="s">
        <v>20</v>
      </c>
      <c r="J64" s="1" t="s">
        <v>324</v>
      </c>
      <c r="K64" s="1" t="s">
        <v>22</v>
      </c>
      <c r="L64" s="1" t="str">
        <f>HYPERLINK("https://files.afu.se/Downloads/Transcripts/Somewhere%20in%20the%20Skies%20(Ryan%20Sprague)/2023 01 23 - Ryan Sprague - Witness Accounts  Volume 25   Somewhere in the Skies_eyN_t5td_tY - transcript (automated).pdf","Transcript Link")</f>
        <v>Transcript Link</v>
      </c>
      <c r="M64" s="2" t="str">
        <f>HYPERLINK("https://files.afu.se/Downloads/Transcripts/Somewhere%20in%20the%20Skies%20(Ryan%20Sprague)/2023 01 23 - Ryan Sprague - Witness Accounts  Volume 25   Somewhere in the Skies_eyN_t5td_tY - transcript (automated).pdf","Transcript Link")</f>
        <v>Transcript Link</v>
      </c>
    </row>
    <row r="65" spans="1:13" ht="409.5">
      <c r="A65" s="1" t="s">
        <v>325</v>
      </c>
      <c r="B65" s="1" t="s">
        <v>13</v>
      </c>
      <c r="C65" s="4" t="s">
        <v>326</v>
      </c>
      <c r="D65" s="1" t="s">
        <v>327</v>
      </c>
      <c r="E65" s="1" t="s">
        <v>328</v>
      </c>
      <c r="F65" s="4" t="s">
        <v>17</v>
      </c>
      <c r="G65" s="1" t="s">
        <v>18</v>
      </c>
      <c r="H65" s="1" t="s">
        <v>19</v>
      </c>
      <c r="I65" s="1" t="s">
        <v>20</v>
      </c>
      <c r="J65" s="1" t="s">
        <v>329</v>
      </c>
      <c r="K65" s="1" t="s">
        <v>22</v>
      </c>
      <c r="L65" s="1" t="str">
        <f>HYPERLINK("https://files.afu.se/Downloads/Transcripts/Somewhere%20in%20the%20Skies%20(Ryan%20Sprague)/2023 01 21 - Ryan Sprague - Olof Röckner  Creating Somewhere in the Skies Art (Time-Lapse)_HLrwJ2EsS8I - transcript (automated).pdf","Transcript Link")</f>
        <v>Transcript Link</v>
      </c>
      <c r="M65" s="2" t="str">
        <f>HYPERLINK("https://files.afu.se/Downloads/Transcripts/Somewhere%20in%20the%20Skies%20(Ryan%20Sprague)/2023 01 21 - Ryan Sprague - Olof Röckner  Creating Somewhere in the Skies Art (Time-Lapse)_HLrwJ2EsS8I - transcript (automated).pdf","Transcript Link")</f>
        <v>Transcript Link</v>
      </c>
    </row>
    <row r="66" spans="1:13" ht="409.5">
      <c r="A66" s="1" t="s">
        <v>330</v>
      </c>
      <c r="B66" s="1" t="s">
        <v>13</v>
      </c>
      <c r="C66" s="4" t="s">
        <v>331</v>
      </c>
      <c r="D66" s="1" t="s">
        <v>332</v>
      </c>
      <c r="E66" s="1" t="s">
        <v>333</v>
      </c>
      <c r="F66" s="4" t="s">
        <v>17</v>
      </c>
      <c r="G66" s="1" t="s">
        <v>18</v>
      </c>
      <c r="H66" s="1" t="s">
        <v>19</v>
      </c>
      <c r="I66" s="1" t="s">
        <v>20</v>
      </c>
      <c r="J66" s="1" t="s">
        <v>334</v>
      </c>
      <c r="K66" s="1" t="s">
        <v>22</v>
      </c>
      <c r="L66" s="1" t="str">
        <f>HYPERLINK("https://files.afu.se/Downloads/Transcripts/Somewhere%20in%20the%20Skies%20(Ryan%20Sprague)/2023 01 17 - Ryan Sprague - Vintage Skies   Visitors from the Unknown (1991)_Tac2vV4ElMM - transcript (automated).pdf","Transcript Link")</f>
        <v>Transcript Link</v>
      </c>
      <c r="M66" s="2" t="str">
        <f>HYPERLINK("https://files.afu.se/Downloads/Transcripts/Somewhere%20in%20the%20Skies%20(Ryan%20Sprague)/2023 01 17 - Ryan Sprague - Vintage Skies   Visitors from the Unknown (1991)_Tac2vV4ElMM - transcript (automated).pdf","Transcript Link")</f>
        <v>Transcript Link</v>
      </c>
    </row>
    <row r="67" spans="1:13" ht="409.5">
      <c r="A67" s="1" t="s">
        <v>335</v>
      </c>
      <c r="B67" s="1" t="s">
        <v>13</v>
      </c>
      <c r="C67" s="4" t="s">
        <v>336</v>
      </c>
      <c r="D67" s="1" t="s">
        <v>337</v>
      </c>
      <c r="E67" s="1" t="s">
        <v>338</v>
      </c>
      <c r="F67" s="4" t="s">
        <v>17</v>
      </c>
      <c r="G67" s="1" t="s">
        <v>18</v>
      </c>
      <c r="H67" s="1" t="s">
        <v>19</v>
      </c>
      <c r="I67" s="1" t="s">
        <v>20</v>
      </c>
      <c r="J67" s="1" t="s">
        <v>339</v>
      </c>
      <c r="K67" s="1" t="s">
        <v>22</v>
      </c>
      <c r="L67" s="1" t="str">
        <f>HYPERLINK("https://files.afu.se/Downloads/Transcripts/Somewhere%20in%20the%20Skies%20(Ryan%20Sprague)/2023 01 13 - Ryan Sprague - The %23UAP Report - Comments by Press Secretary Brig. General Patrick Ryder_FjWb_N4j26E - transcript (automated).pdf","Transcript Link")</f>
        <v>Transcript Link</v>
      </c>
      <c r="M67" s="2" t="str">
        <f>HYPERLINK("https://files.afu.se/Downloads/Transcripts/Somewhere%20in%20the%20Skies%20(Ryan%20Sprague)/2023 01 13 - Ryan Sprague - The %23UAP Report - Comments by Press Secretary Brig. General Patrick Ryder_FjWb_N4j26E - transcript (automated).pdf","Transcript Link")</f>
        <v>Transcript Link</v>
      </c>
    </row>
    <row r="68" spans="1:13" ht="330">
      <c r="A68" s="1" t="s">
        <v>340</v>
      </c>
      <c r="B68" s="1" t="s">
        <v>13</v>
      </c>
      <c r="C68" s="4" t="s">
        <v>341</v>
      </c>
      <c r="D68" s="1" t="s">
        <v>342</v>
      </c>
      <c r="E68" s="1" t="s">
        <v>343</v>
      </c>
      <c r="F68" s="4" t="s">
        <v>17</v>
      </c>
      <c r="G68" s="1" t="s">
        <v>18</v>
      </c>
      <c r="H68" s="1" t="s">
        <v>19</v>
      </c>
      <c r="I68" s="1" t="s">
        <v>20</v>
      </c>
      <c r="J68" s="1" t="s">
        <v>344</v>
      </c>
      <c r="K68" s="1" t="s">
        <v>22</v>
      </c>
      <c r="L68" s="1" t="str">
        <f>HYPERLINK("https://files.afu.se/Downloads/Transcripts/Somewhere%20in%20the%20Skies%20(Ryan%20Sprague)/2023 01 11 - Ryan Sprague - Special Announcement! (AND BONUS EPISODE)_tp4PkC7uCJM - transcript (automated).pdf","Transcript Link")</f>
        <v>Transcript Link</v>
      </c>
      <c r="M68" s="2" t="str">
        <f>HYPERLINK("https://files.afu.se/Downloads/Transcripts/Somewhere%20in%20the%20Skies%20(Ryan%20Sprague)/2023 01 11 - Ryan Sprague - Special Announcement! (AND BONUS EPISODE)_tp4PkC7uCJM - transcript (automated).pdf","Transcript Link")</f>
        <v>Transcript Link</v>
      </c>
    </row>
    <row r="69" spans="1:13" ht="409.5">
      <c r="A69" s="1" t="s">
        <v>345</v>
      </c>
      <c r="B69" s="1" t="s">
        <v>13</v>
      </c>
      <c r="C69" s="4" t="s">
        <v>346</v>
      </c>
      <c r="D69" s="1" t="s">
        <v>347</v>
      </c>
      <c r="E69" s="1" t="s">
        <v>348</v>
      </c>
      <c r="F69" s="4" t="s">
        <v>17</v>
      </c>
      <c r="G69" s="1" t="s">
        <v>18</v>
      </c>
      <c r="H69" s="1" t="s">
        <v>19</v>
      </c>
      <c r="I69" s="1" t="s">
        <v>20</v>
      </c>
      <c r="J69" s="1" t="s">
        <v>349</v>
      </c>
      <c r="K69" s="1" t="s">
        <v>22</v>
      </c>
      <c r="L69" s="1" t="str">
        <f>HYPERLINK("https://files.afu.se/Downloads/Transcripts/Somewhere%20in%20the%20Skies%20(Ryan%20Sprague)/2023 01 02 - Ryan Sprague - A70  A Scottish UFO Abduction   Somewhere in the Skies_7oTIL_EyC8c - transcript (automated).pdf","Transcript Link")</f>
        <v>Transcript Link</v>
      </c>
      <c r="M69" s="2" t="str">
        <f>HYPERLINK("https://files.afu.se/Downloads/Transcripts/Somewhere%20in%20the%20Skies%20(Ryan%20Sprague)/2023 01 02 - Ryan Sprague - A70  A Scottish UFO Abduction   Somewhere in the Skies_7oTIL_EyC8c - transcript (automated).pdf","Transcript Link")</f>
        <v>Transcript Link</v>
      </c>
    </row>
    <row r="70" spans="1:13" ht="409.5">
      <c r="A70" s="1" t="s">
        <v>350</v>
      </c>
      <c r="B70" s="1" t="s">
        <v>13</v>
      </c>
      <c r="C70" s="4" t="s">
        <v>351</v>
      </c>
      <c r="D70" s="1" t="s">
        <v>352</v>
      </c>
      <c r="E70" s="1" t="s">
        <v>353</v>
      </c>
      <c r="F70" s="4" t="s">
        <v>17</v>
      </c>
      <c r="G70" s="1" t="s">
        <v>18</v>
      </c>
      <c r="H70" s="1" t="s">
        <v>19</v>
      </c>
      <c r="I70" s="1" t="s">
        <v>20</v>
      </c>
      <c r="J70" s="1" t="s">
        <v>354</v>
      </c>
      <c r="K70" s="1" t="s">
        <v>22</v>
      </c>
      <c r="L70" s="1" t="str">
        <f>HYPERLINK("https://files.afu.se/Downloads/Transcripts/Somewhere%20in%20the%20Skies%20(Ryan%20Sprague)/2022 12 23 - Ryan Sprague - Witness Accounts  Volume 24   Somewhere in the Skies_UTvdaznBFL8 - transcript (automated).pdf","Transcript Link")</f>
        <v>Transcript Link</v>
      </c>
      <c r="M70" s="2" t="str">
        <f>HYPERLINK("https://files.afu.se/Downloads/Transcripts/Somewhere%20in%20the%20Skies%20(Ryan%20Sprague)/2022 12 23 - Ryan Sprague - Witness Accounts  Volume 24   Somewhere in the Skies_UTvdaznBFL8 - transcript (automated).pdf","Transcript Link")</f>
        <v>Transcript Link</v>
      </c>
    </row>
    <row r="71" spans="1:13" ht="409.5">
      <c r="A71" s="1" t="s">
        <v>355</v>
      </c>
      <c r="B71" s="1" t="s">
        <v>13</v>
      </c>
      <c r="C71" s="4" t="s">
        <v>356</v>
      </c>
      <c r="D71" s="1" t="s">
        <v>357</v>
      </c>
      <c r="E71" s="1" t="s">
        <v>358</v>
      </c>
      <c r="F71" s="4" t="s">
        <v>17</v>
      </c>
      <c r="G71" s="1" t="s">
        <v>18</v>
      </c>
      <c r="H71" s="1" t="s">
        <v>19</v>
      </c>
      <c r="I71" s="1" t="s">
        <v>20</v>
      </c>
      <c r="J71" s="1" t="s">
        <v>359</v>
      </c>
      <c r="K71" s="1" t="s">
        <v>22</v>
      </c>
      <c r="L71" s="1" t="str">
        <f>HYPERLINK("https://files.afu.se/Downloads/Transcripts/Somewhere%20in%20the%20Skies%20(Ryan%20Sprague)/2022 12 11 - Ryan Sprague - Close Encounters of the Christmas Kind   Somewhere in the Skies_bZlyMySRCuA - transcript (automated).pdf","Transcript Link")</f>
        <v>Transcript Link</v>
      </c>
      <c r="M71" s="2" t="str">
        <f>HYPERLINK("https://files.afu.se/Downloads/Transcripts/Somewhere%20in%20the%20Skies%20(Ryan%20Sprague)/2022 12 11 - Ryan Sprague - Close Encounters of the Christmas Kind   Somewhere in the Skies_bZlyMySRCuA - transcript (automated).pdf","Transcript Link")</f>
        <v>Transcript Link</v>
      </c>
    </row>
    <row r="72" spans="1:13" ht="409.5">
      <c r="A72" s="1" t="s">
        <v>360</v>
      </c>
      <c r="B72" s="1" t="s">
        <v>13</v>
      </c>
      <c r="C72" s="4" t="s">
        <v>361</v>
      </c>
      <c r="D72" s="1" t="s">
        <v>362</v>
      </c>
      <c r="E72" s="1" t="s">
        <v>363</v>
      </c>
      <c r="F72" s="4" t="s">
        <v>17</v>
      </c>
      <c r="G72" s="1" t="s">
        <v>18</v>
      </c>
      <c r="H72" s="1" t="s">
        <v>19</v>
      </c>
      <c r="I72" s="1" t="s">
        <v>20</v>
      </c>
      <c r="J72" s="1" t="s">
        <v>364</v>
      </c>
      <c r="K72" s="1" t="s">
        <v>22</v>
      </c>
      <c r="L72" s="1" t="str">
        <f>HYPERLINK("https://files.afu.se/Downloads/Transcripts/Somewhere%20in%20the%20Skies%20(Ryan%20Sprague)/2022 12 10 - Ryan Sprague - Roswell Trivia with the Cast of Roswell, New Mexico!_aB5w_uMXzBE - transcript (automated).pdf","Transcript Link")</f>
        <v>Transcript Link</v>
      </c>
      <c r="M72" s="2" t="str">
        <f>HYPERLINK("https://files.afu.se/Downloads/Transcripts/Somewhere%20in%20the%20Skies%20(Ryan%20Sprague)/2022 12 10 - Ryan Sprague - Roswell Trivia with the Cast of Roswell, New Mexico!_aB5w_uMXzBE - transcript (automated).pdf","Transcript Link")</f>
        <v>Transcript Link</v>
      </c>
    </row>
    <row r="73" spans="1:13" ht="409.5">
      <c r="A73" s="1" t="s">
        <v>365</v>
      </c>
      <c r="B73" s="1" t="s">
        <v>13</v>
      </c>
      <c r="C73" s="4" t="s">
        <v>366</v>
      </c>
      <c r="D73" s="1" t="s">
        <v>367</v>
      </c>
      <c r="E73" s="1" t="s">
        <v>368</v>
      </c>
      <c r="F73" s="4" t="s">
        <v>17</v>
      </c>
      <c r="G73" s="1" t="s">
        <v>18</v>
      </c>
      <c r="H73" s="1" t="s">
        <v>19</v>
      </c>
      <c r="I73" s="1" t="s">
        <v>20</v>
      </c>
      <c r="J73" s="1" t="s">
        <v>369</v>
      </c>
      <c r="K73" s="1" t="s">
        <v>22</v>
      </c>
      <c r="L73" s="1" t="str">
        <f>HYPERLINK("https://files.afu.se/Downloads/Transcripts/Somewhere%20in%20the%20Skies%20(Ryan%20Sprague)/2022 11 27 - Ryan Sprague - Whitley Strieber  Communion and Beyond   Somewhere in the Skies_QYNW-n0TOiI - transcript (automated).pdf","Transcript Link")</f>
        <v>Transcript Link</v>
      </c>
      <c r="M73" s="2" t="str">
        <f>HYPERLINK("https://files.afu.se/Downloads/Transcripts/Somewhere%20in%20the%20Skies%20(Ryan%20Sprague)/2022 11 27 - Ryan Sprague - Whitley Strieber  Communion and Beyond   Somewhere in the Skies_QYNW-n0TOiI - transcript (automated).pdf","Transcript Link")</f>
        <v>Transcript Link</v>
      </c>
    </row>
    <row r="74" spans="1:13" ht="409.5">
      <c r="A74" s="1" t="s">
        <v>370</v>
      </c>
      <c r="B74" s="1" t="s">
        <v>13</v>
      </c>
      <c r="C74" s="4" t="s">
        <v>371</v>
      </c>
      <c r="D74" s="1" t="s">
        <v>372</v>
      </c>
      <c r="E74" s="1" t="s">
        <v>373</v>
      </c>
      <c r="F74" s="4" t="s">
        <v>17</v>
      </c>
      <c r="G74" s="1" t="s">
        <v>18</v>
      </c>
      <c r="H74" s="1" t="s">
        <v>19</v>
      </c>
      <c r="I74" s="1" t="s">
        <v>20</v>
      </c>
      <c r="J74" s="1" t="s">
        <v>374</v>
      </c>
      <c r="K74" s="1" t="s">
        <v>22</v>
      </c>
      <c r="L74" s="1" t="str">
        <f>HYPERLINK("https://files.afu.se/Downloads/Transcripts/Somewhere%20in%20the%20Skies%20(Ryan%20Sprague)/2022 11 20 - Ryan Sprague - The Navy, NASA, and UFOs with John Greenewald Jr.   Somewhere in the Skies_feiz8TTGRsM - transcript (automated).pdf","Transcript Link")</f>
        <v>Transcript Link</v>
      </c>
      <c r="M74" s="2" t="str">
        <f>HYPERLINK("https://files.afu.se/Downloads/Transcripts/Somewhere%20in%20the%20Skies%20(Ryan%20Sprague)/2022 11 20 - Ryan Sprague - The Navy, NASA, and UFOs with John Greenewald Jr.   Somewhere in the Skies_feiz8TTGRsM - transcript (automated).pdf","Transcript Link")</f>
        <v>Transcript Link</v>
      </c>
    </row>
    <row r="75" spans="1:13" ht="409.5">
      <c r="A75" s="1" t="s">
        <v>375</v>
      </c>
      <c r="B75" s="1" t="s">
        <v>13</v>
      </c>
      <c r="C75" s="4" t="s">
        <v>376</v>
      </c>
      <c r="D75" s="1" t="s">
        <v>377</v>
      </c>
      <c r="E75" s="1" t="s">
        <v>378</v>
      </c>
      <c r="F75" s="4" t="s">
        <v>17</v>
      </c>
      <c r="G75" s="1" t="s">
        <v>18</v>
      </c>
      <c r="H75" s="1" t="s">
        <v>19</v>
      </c>
      <c r="I75" s="1" t="s">
        <v>20</v>
      </c>
      <c r="J75" s="1" t="s">
        <v>379</v>
      </c>
      <c r="K75" s="1" t="s">
        <v>22</v>
      </c>
      <c r="L75" s="1" t="str">
        <f>HYPERLINK("https://files.afu.se/Downloads/Transcripts/Somewhere%20in%20the%20Skies%20(Ryan%20Sprague)/2022 11 17 - Ryan Sprague - Remember Why We're Here   John Greenewald Jr._E3mFkjjVJOs - transcript (automated).pdf","Transcript Link")</f>
        <v>Transcript Link</v>
      </c>
      <c r="M75" s="2" t="str">
        <f>HYPERLINK("https://files.afu.se/Downloads/Transcripts/Somewhere%20in%20the%20Skies%20(Ryan%20Sprague)/2022 11 17 - Ryan Sprague - Remember Why We're Here   John Greenewald Jr._E3mFkjjVJOs - transcript (automated).pdf","Transcript Link")</f>
        <v>Transcript Link</v>
      </c>
    </row>
    <row r="76" spans="1:13" ht="409.5">
      <c r="A76" s="1" t="s">
        <v>380</v>
      </c>
      <c r="B76" s="1" t="s">
        <v>13</v>
      </c>
      <c r="C76" s="4" t="s">
        <v>381</v>
      </c>
      <c r="D76" s="1" t="s">
        <v>382</v>
      </c>
      <c r="E76" s="1" t="s">
        <v>383</v>
      </c>
      <c r="F76" s="4" t="s">
        <v>17</v>
      </c>
      <c r="G76" s="1" t="s">
        <v>18</v>
      </c>
      <c r="H76" s="1" t="s">
        <v>19</v>
      </c>
      <c r="I76" s="1" t="s">
        <v>20</v>
      </c>
      <c r="J76" s="1" t="s">
        <v>384</v>
      </c>
      <c r="K76" s="1" t="s">
        <v>22</v>
      </c>
      <c r="L76" s="1" t="str">
        <f>HYPERLINK("https://files.afu.se/Downloads/Transcripts/Somewhere%20in%20the%20Skies%20(Ryan%20Sprague)/2022 11 13 - Ryan Sprague - Mitch Horowitz  UFOs and Uncertain Places   Somewhere in the Skies_sIK9wf47a_E - transcript (automated).pdf","Transcript Link")</f>
        <v>Transcript Link</v>
      </c>
      <c r="M76" s="2" t="str">
        <f>HYPERLINK("https://files.afu.se/Downloads/Transcripts/Somewhere%20in%20the%20Skies%20(Ryan%20Sprague)/2022 11 13 - Ryan Sprague - Mitch Horowitz  UFOs and Uncertain Places   Somewhere in the Skies_sIK9wf47a_E - transcript (automated).pdf","Transcript Link")</f>
        <v>Transcript Link</v>
      </c>
    </row>
    <row r="77" spans="1:13" ht="409.5">
      <c r="A77" s="1" t="s">
        <v>385</v>
      </c>
      <c r="B77" s="1" t="s">
        <v>13</v>
      </c>
      <c r="C77" s="4" t="s">
        <v>386</v>
      </c>
      <c r="D77" s="1" t="s">
        <v>387</v>
      </c>
      <c r="E77" s="1" t="s">
        <v>388</v>
      </c>
      <c r="F77" s="4" t="s">
        <v>17</v>
      </c>
      <c r="G77" s="1" t="s">
        <v>18</v>
      </c>
      <c r="H77" s="1" t="s">
        <v>19</v>
      </c>
      <c r="I77" s="1" t="s">
        <v>20</v>
      </c>
      <c r="J77" s="1" t="s">
        <v>389</v>
      </c>
      <c r="K77" s="1" t="s">
        <v>22</v>
      </c>
      <c r="L77" s="1" t="str">
        <f>HYPERLINK("https://files.afu.se/Downloads/Transcripts/Somewhere%20in%20the%20Skies%20(Ryan%20Sprague)/2022 11 06 - Ryan Sprague - Somewhere in the Skies   Witness Accounts  Volume 23_Tt_jNLv0qPg - transcript (automated).pdf","Transcript Link")</f>
        <v>Transcript Link</v>
      </c>
      <c r="M77" s="2" t="str">
        <f>HYPERLINK("https://files.afu.se/Downloads/Transcripts/Somewhere%20in%20the%20Skies%20(Ryan%20Sprague)/2022 11 06 - Ryan Sprague - Somewhere in the Skies   Witness Accounts  Volume 23_Tt_jNLv0qPg - transcript (automated).pdf","Transcript Link")</f>
        <v>Transcript Link</v>
      </c>
    </row>
    <row r="78" spans="1:13" ht="409.5">
      <c r="A78" s="1" t="s">
        <v>390</v>
      </c>
      <c r="B78" s="1" t="s">
        <v>13</v>
      </c>
      <c r="C78" s="4" t="s">
        <v>391</v>
      </c>
      <c r="D78" s="1" t="s">
        <v>392</v>
      </c>
      <c r="E78" s="1" t="s">
        <v>393</v>
      </c>
      <c r="F78" s="4" t="s">
        <v>17</v>
      </c>
      <c r="G78" s="1" t="s">
        <v>18</v>
      </c>
      <c r="H78" s="1" t="s">
        <v>19</v>
      </c>
      <c r="I78" s="1" t="s">
        <v>20</v>
      </c>
      <c r="J78" s="1" t="s">
        <v>394</v>
      </c>
      <c r="K78" s="1" t="s">
        <v>22</v>
      </c>
      <c r="L78" s="1" t="str">
        <f>HYPERLINK("https://files.afu.se/Downloads/Transcripts/Somewhere%20in%20the%20Skies%20(Ryan%20Sprague)/2022 10 31 - Ryan Sprague - WE WON BEST UFO PODCAST OF 2022! (Acceptance Speech)_fONnN9INV4w - transcript (automated).pdf","Transcript Link")</f>
        <v>Transcript Link</v>
      </c>
      <c r="M78" s="2" t="str">
        <f>HYPERLINK("https://files.afu.se/Downloads/Transcripts/Somewhere%20in%20the%20Skies%20(Ryan%20Sprague)/2022 10 31 - Ryan Sprague - WE WON BEST UFO PODCAST OF 2022! (Acceptance Speech)_fONnN9INV4w - transcript (automated).pdf","Transcript Link")</f>
        <v>Transcript Link</v>
      </c>
    </row>
    <row r="79" spans="1:13" ht="409.5">
      <c r="A79" s="1" t="s">
        <v>395</v>
      </c>
      <c r="B79" s="1" t="s">
        <v>13</v>
      </c>
      <c r="C79" s="4" t="s">
        <v>396</v>
      </c>
      <c r="D79" s="1" t="s">
        <v>397</v>
      </c>
      <c r="E79" s="1" t="s">
        <v>398</v>
      </c>
      <c r="F79" s="4" t="s">
        <v>17</v>
      </c>
      <c r="G79" s="1" t="s">
        <v>18</v>
      </c>
      <c r="H79" s="1" t="s">
        <v>19</v>
      </c>
      <c r="I79" s="1" t="s">
        <v>20</v>
      </c>
      <c r="J79" s="1" t="s">
        <v>399</v>
      </c>
      <c r="K79" s="1" t="s">
        <v>22</v>
      </c>
      <c r="L79" s="1" t="str">
        <f>HYPERLINK("https://files.afu.se/Downloads/Transcripts/Somewhere%20in%20the%20Skies%20(Ryan%20Sprague)/2022 10 23 - Ryan Sprague - Somewhere in the Skies   I was Healed by an Alien_sWHxvAecKxQ - transcript (automated).pdf","Transcript Link")</f>
        <v>Transcript Link</v>
      </c>
      <c r="M79" s="2" t="str">
        <f>HYPERLINK("https://files.afu.se/Downloads/Transcripts/Somewhere%20in%20the%20Skies%20(Ryan%20Sprague)/2022 10 23 - Ryan Sprague - Somewhere in the Skies   I was Healed by an Alien_sWHxvAecKxQ - transcript (automated).pdf","Transcript Link")</f>
        <v>Transcript Link</v>
      </c>
    </row>
    <row r="80" spans="1:13" ht="409.5">
      <c r="A80" s="1" t="s">
        <v>400</v>
      </c>
      <c r="B80" s="1" t="s">
        <v>13</v>
      </c>
      <c r="C80" s="4" t="s">
        <v>401</v>
      </c>
      <c r="D80" s="1" t="s">
        <v>402</v>
      </c>
      <c r="E80" s="1" t="s">
        <v>403</v>
      </c>
      <c r="F80" s="4" t="s">
        <v>17</v>
      </c>
      <c r="G80" s="1" t="s">
        <v>18</v>
      </c>
      <c r="H80" s="1" t="s">
        <v>19</v>
      </c>
      <c r="I80" s="1" t="s">
        <v>20</v>
      </c>
      <c r="J80" s="1" t="s">
        <v>404</v>
      </c>
      <c r="K80" s="1" t="s">
        <v>22</v>
      </c>
      <c r="L80" s="1" t="str">
        <f>HYPERLINK("https://files.afu.se/Downloads/Transcripts/Somewhere%20in%20the%20Skies%20(Ryan%20Sprague)/2022 10 16 - Ryan Sprague - Somewhere in the Skies   Estimate of the Situation_vjQWPeWP3EE - transcript (automated).pdf","Transcript Link")</f>
        <v>Transcript Link</v>
      </c>
      <c r="M80" s="2" t="str">
        <f>HYPERLINK("https://files.afu.se/Downloads/Transcripts/Somewhere%20in%20the%20Skies%20(Ryan%20Sprague)/2022 10 16 - Ryan Sprague - Somewhere in the Skies   Estimate of the Situation_vjQWPeWP3EE - transcript (automated).pdf","Transcript Link")</f>
        <v>Transcript Link</v>
      </c>
    </row>
    <row r="81" spans="1:13" ht="409.5">
      <c r="A81" s="1" t="s">
        <v>405</v>
      </c>
      <c r="B81" s="1" t="s">
        <v>13</v>
      </c>
      <c r="C81" s="4" t="s">
        <v>406</v>
      </c>
      <c r="D81" s="1" t="s">
        <v>407</v>
      </c>
      <c r="E81" s="1" t="s">
        <v>408</v>
      </c>
      <c r="F81" s="4" t="s">
        <v>17</v>
      </c>
      <c r="G81" s="1" t="s">
        <v>18</v>
      </c>
      <c r="H81" s="1" t="s">
        <v>19</v>
      </c>
      <c r="I81" s="1" t="s">
        <v>20</v>
      </c>
      <c r="J81" s="1" t="s">
        <v>409</v>
      </c>
      <c r="K81" s="1" t="s">
        <v>22</v>
      </c>
      <c r="L81" s="1" t="str">
        <f>HYPERLINK("https://files.afu.se/Downloads/Transcripts/Somewhere%20in%20the%20Skies%20(Ryan%20Sprague)/2022 10 13 - Ryan Sprague - Witness Accounts Megasode  Volumes 15-21_IRxyXJVE_xU - transcript (automated).pdf","Transcript Link")</f>
        <v>Transcript Link</v>
      </c>
      <c r="M81" s="2" t="str">
        <f>HYPERLINK("https://files.afu.se/Downloads/Transcripts/Somewhere%20in%20the%20Skies%20(Ryan%20Sprague)/2022 10 13 - Ryan Sprague - Witness Accounts Megasode  Volumes 15-21_IRxyXJVE_xU - transcript (automated).pdf","Transcript Link")</f>
        <v>Transcript Link</v>
      </c>
    </row>
    <row r="82" spans="1:13" ht="409.5">
      <c r="A82" s="1" t="s">
        <v>410</v>
      </c>
      <c r="B82" s="1" t="s">
        <v>13</v>
      </c>
      <c r="C82" s="4" t="s">
        <v>411</v>
      </c>
      <c r="D82" s="1" t="s">
        <v>412</v>
      </c>
      <c r="E82" s="1" t="s">
        <v>413</v>
      </c>
      <c r="F82" s="4" t="s">
        <v>17</v>
      </c>
      <c r="G82" s="1" t="s">
        <v>18</v>
      </c>
      <c r="H82" s="1" t="s">
        <v>19</v>
      </c>
      <c r="I82" s="1" t="s">
        <v>20</v>
      </c>
      <c r="J82" s="1" t="s">
        <v>414</v>
      </c>
      <c r="K82" s="1" t="s">
        <v>22</v>
      </c>
      <c r="L82" s="1" t="str">
        <f>HYPERLINK("https://files.afu.se/Downloads/Transcripts/Somewhere%20in%20the%20Skies%20(Ryan%20Sprague)/2022 10 09 - Ryan Sprague - Somewhere in the Skies   Rosa Lotti and the 1954 Italy Invasion_UlkhpvhmzmU - transcript (automated).pdf","Transcript Link")</f>
        <v>Transcript Link</v>
      </c>
      <c r="M82" s="2" t="str">
        <f>HYPERLINK("https://files.afu.se/Downloads/Transcripts/Somewhere%20in%20the%20Skies%20(Ryan%20Sprague)/2022 10 09 - Ryan Sprague - Somewhere in the Skies   Rosa Lotti and the 1954 Italy Invasion_UlkhpvhmzmU - transcript (automated).pdf","Transcript Link")</f>
        <v>Transcript Link</v>
      </c>
    </row>
    <row r="83" spans="1:13" ht="409.5">
      <c r="A83" s="1" t="s">
        <v>415</v>
      </c>
      <c r="B83" s="1" t="s">
        <v>13</v>
      </c>
      <c r="C83" s="4" t="s">
        <v>416</v>
      </c>
      <c r="D83" s="1" t="s">
        <v>417</v>
      </c>
      <c r="E83" s="1" t="s">
        <v>418</v>
      </c>
      <c r="F83" s="4" t="s">
        <v>17</v>
      </c>
      <c r="G83" s="1" t="s">
        <v>18</v>
      </c>
      <c r="H83" s="1" t="s">
        <v>19</v>
      </c>
      <c r="I83" s="1" t="s">
        <v>20</v>
      </c>
      <c r="J83" s="1" t="s">
        <v>419</v>
      </c>
      <c r="K83" s="1" t="s">
        <v>22</v>
      </c>
      <c r="L83" s="1" t="str">
        <f>HYPERLINK("https://files.afu.se/Downloads/Transcripts/Somewhere%20in%20the%20Skies%20(Ryan%20Sprague)/2022 10 03 - Ryan Sprague - Somewhere in the Skies   Witness Accounts  Volume 22_-E_YyT8w3gY - transcript (automated).pdf","Transcript Link")</f>
        <v>Transcript Link</v>
      </c>
      <c r="M83" s="2" t="str">
        <f>HYPERLINK("https://files.afu.se/Downloads/Transcripts/Somewhere%20in%20the%20Skies%20(Ryan%20Sprague)/2022 10 03 - Ryan Sprague - Somewhere in the Skies   Witness Accounts  Volume 22_-E_YyT8w3gY - transcript (automated).pdf","Transcript Link")</f>
        <v>Transcript Link</v>
      </c>
    </row>
    <row r="84" spans="1:13" ht="409.5">
      <c r="A84" s="1" t="s">
        <v>420</v>
      </c>
      <c r="B84" s="1" t="s">
        <v>13</v>
      </c>
      <c r="C84" s="4" t="s">
        <v>421</v>
      </c>
      <c r="D84" s="1" t="s">
        <v>422</v>
      </c>
      <c r="E84" s="1" t="s">
        <v>423</v>
      </c>
      <c r="F84" s="4" t="s">
        <v>17</v>
      </c>
      <c r="G84" s="1" t="s">
        <v>18</v>
      </c>
      <c r="H84" s="1" t="s">
        <v>19</v>
      </c>
      <c r="I84" s="1" t="s">
        <v>20</v>
      </c>
      <c r="J84" s="1" t="s">
        <v>424</v>
      </c>
      <c r="K84" s="1" t="s">
        <v>22</v>
      </c>
      <c r="L84" s="1" t="str">
        <f>HYPERLINK("https://files.afu.se/Downloads/Transcripts/Somewhere%20in%20the%20Skies%20(Ryan%20Sprague)/2022 09 26 - Ryan Sprague - Somewhere in the Skies   The British UFO Invasion_bm9cHtpawcg - transcript (automated).pdf","Transcript Link")</f>
        <v>Transcript Link</v>
      </c>
      <c r="M84" s="2" t="str">
        <f>HYPERLINK("https://files.afu.se/Downloads/Transcripts/Somewhere%20in%20the%20Skies%20(Ryan%20Sprague)/2022 09 26 - Ryan Sprague - Somewhere in the Skies   The British UFO Invasion_bm9cHtpawcg - transcript (automated).pdf","Transcript Link")</f>
        <v>Transcript Link</v>
      </c>
    </row>
    <row r="85" spans="1:13" ht="409.5">
      <c r="A85" s="1" t="s">
        <v>425</v>
      </c>
      <c r="B85" s="1" t="s">
        <v>13</v>
      </c>
      <c r="C85" s="4" t="s">
        <v>426</v>
      </c>
      <c r="D85" s="1" t="s">
        <v>427</v>
      </c>
      <c r="E85" s="1" t="s">
        <v>428</v>
      </c>
      <c r="F85" s="4" t="s">
        <v>17</v>
      </c>
      <c r="G85" s="1" t="s">
        <v>18</v>
      </c>
      <c r="H85" s="1" t="s">
        <v>19</v>
      </c>
      <c r="I85" s="1" t="s">
        <v>20</v>
      </c>
      <c r="J85" s="1" t="s">
        <v>429</v>
      </c>
      <c r="K85" s="1" t="s">
        <v>22</v>
      </c>
      <c r="L85" s="1" t="str">
        <f>HYPERLINK("https://files.afu.se/Downloads/Transcripts/Somewhere%20in%20the%20Skies%20(Ryan%20Sprague)/2022 09 22 - Ryan Sprague - Witness Accounts Megasode  Volumes 8-14_jHvzZPUhrPM - transcript (automated).pdf","Transcript Link")</f>
        <v>Transcript Link</v>
      </c>
      <c r="M85" s="2" t="str">
        <f>HYPERLINK("https://files.afu.se/Downloads/Transcripts/Somewhere%20in%20the%20Skies%20(Ryan%20Sprague)/2022 09 22 - Ryan Sprague - Witness Accounts Megasode  Volumes 8-14_jHvzZPUhrPM - transcript (automated).pdf","Transcript Link")</f>
        <v>Transcript Link</v>
      </c>
    </row>
    <row r="86" spans="1:13" ht="409.5">
      <c r="A86" s="1" t="s">
        <v>430</v>
      </c>
      <c r="B86" s="1" t="s">
        <v>13</v>
      </c>
      <c r="C86" s="4" t="s">
        <v>431</v>
      </c>
      <c r="D86" s="1" t="s">
        <v>432</v>
      </c>
      <c r="E86" s="1" t="s">
        <v>433</v>
      </c>
      <c r="F86" s="4" t="s">
        <v>17</v>
      </c>
      <c r="G86" s="1" t="s">
        <v>18</v>
      </c>
      <c r="H86" s="1" t="s">
        <v>19</v>
      </c>
      <c r="I86" s="1" t="s">
        <v>20</v>
      </c>
      <c r="J86" s="1" t="s">
        <v>434</v>
      </c>
      <c r="K86" s="1" t="s">
        <v>22</v>
      </c>
      <c r="L86" s="1" t="str">
        <f>HYPERLINK("https://files.afu.se/Downloads/Transcripts/Somewhere%20in%20the%20Skies%20(Ryan%20Sprague)/2022 09 18 - Ryan Sprague - Somewhere in the Skies   Reggie Watts  Presidents, Lifeforms, and UFOs_kd3wtyaCBQ0 - transcript (automated).pdf","Transcript Link")</f>
        <v>Transcript Link</v>
      </c>
      <c r="M86" s="2" t="str">
        <f>HYPERLINK("https://files.afu.se/Downloads/Transcripts/Somewhere%20in%20the%20Skies%20(Ryan%20Sprague)/2022 09 18 - Ryan Sprague - Somewhere in the Skies   Reggie Watts  Presidents, Lifeforms, and UFOs_kd3wtyaCBQ0 - transcript (automated).pdf","Transcript Link")</f>
        <v>Transcript Link</v>
      </c>
    </row>
    <row r="87" spans="1:13" ht="409.5">
      <c r="A87" s="1" t="s">
        <v>435</v>
      </c>
      <c r="B87" s="1" t="s">
        <v>13</v>
      </c>
      <c r="C87" s="4" t="s">
        <v>436</v>
      </c>
      <c r="D87" s="1" t="s">
        <v>437</v>
      </c>
      <c r="E87" s="1" t="s">
        <v>438</v>
      </c>
      <c r="F87" s="4" t="s">
        <v>17</v>
      </c>
      <c r="G87" s="1" t="s">
        <v>18</v>
      </c>
      <c r="H87" s="1" t="s">
        <v>19</v>
      </c>
      <c r="I87" s="1" t="s">
        <v>20</v>
      </c>
      <c r="J87" s="1" t="s">
        <v>439</v>
      </c>
      <c r="K87" s="1" t="s">
        <v>22</v>
      </c>
      <c r="L87" s="1" t="str">
        <f>HYPERLINK("https://files.afu.se/Downloads/Transcripts/Somewhere%20in%20the%20Skies%20(Ryan%20Sprague)/2022 09 14 - Ryan Sprague - Witness Accounts Megasode  Volumes 1-7_pcqaL49bhG4 - transcript (automated).pdf","Transcript Link")</f>
        <v>Transcript Link</v>
      </c>
      <c r="M87" s="2" t="str">
        <f>HYPERLINK("https://files.afu.se/Downloads/Transcripts/Somewhere%20in%20the%20Skies%20(Ryan%20Sprague)/2022 09 14 - Ryan Sprague - Witness Accounts Megasode  Volumes 1-7_pcqaL49bhG4 - transcript (automated).pdf","Transcript Link")</f>
        <v>Transcript Link</v>
      </c>
    </row>
    <row r="88" spans="1:13" ht="409.5">
      <c r="A88" s="1" t="s">
        <v>440</v>
      </c>
      <c r="B88" s="1" t="s">
        <v>13</v>
      </c>
      <c r="C88" s="4" t="s">
        <v>441</v>
      </c>
      <c r="D88" s="1" t="s">
        <v>442</v>
      </c>
      <c r="E88" s="1" t="s">
        <v>443</v>
      </c>
      <c r="F88" s="4" t="s">
        <v>17</v>
      </c>
      <c r="G88" s="1" t="s">
        <v>18</v>
      </c>
      <c r="H88" s="1" t="s">
        <v>19</v>
      </c>
      <c r="I88" s="1" t="s">
        <v>20</v>
      </c>
      <c r="J88" s="1" t="s">
        <v>444</v>
      </c>
      <c r="K88" s="1" t="s">
        <v>22</v>
      </c>
      <c r="L88" s="1" t="str">
        <f>HYPERLINK("https://files.afu.se/Downloads/Transcripts/Somewhere%20in%20the%20Skies%20(Ryan%20Sprague)/2022 09 11 - Ryan Sprague - Somewhere in the Skies   Jacques Vallée  UFOs  The Best Kept Secret_uDYBkGlG4uM - transcript (automated).pdf","Transcript Link")</f>
        <v>Transcript Link</v>
      </c>
      <c r="M88" s="2" t="str">
        <f>HYPERLINK("https://files.afu.se/Downloads/Transcripts/Somewhere%20in%20the%20Skies%20(Ryan%20Sprague)/2022 09 11 - Ryan Sprague - Somewhere in the Skies   Jacques Vallée  UFOs  The Best Kept Secret_uDYBkGlG4uM - transcript (automated).pdf","Transcript Link")</f>
        <v>Transcript Link</v>
      </c>
    </row>
    <row r="89" spans="1:13" ht="409.5">
      <c r="A89" s="1" t="s">
        <v>445</v>
      </c>
      <c r="B89" s="1" t="s">
        <v>13</v>
      </c>
      <c r="C89" s="4" t="s">
        <v>446</v>
      </c>
      <c r="D89" s="1" t="s">
        <v>447</v>
      </c>
      <c r="E89" s="1" t="s">
        <v>448</v>
      </c>
      <c r="F89" s="4" t="s">
        <v>17</v>
      </c>
      <c r="G89" s="1" t="s">
        <v>18</v>
      </c>
      <c r="H89" s="1" t="s">
        <v>19</v>
      </c>
      <c r="I89" s="1" t="s">
        <v>20</v>
      </c>
      <c r="J89" s="1" t="s">
        <v>449</v>
      </c>
      <c r="K89" s="1" t="s">
        <v>22</v>
      </c>
      <c r="L89" s="1" t="str">
        <f>HYPERLINK("https://files.afu.se/Downloads/Transcripts/Somewhere%20in%20the%20Skies%20(Ryan%20Sprague)/2022 09 05 - Ryan Sprague - Somewhere in the Skies   The Fire Officer's Guide to  Enemy Attack and UFO Potential _nPpMs34bD6o - transcript (automated).pdf","Transcript Link")</f>
        <v>Transcript Link</v>
      </c>
      <c r="M89" s="2" t="str">
        <f>HYPERLINK("https://files.afu.se/Downloads/Transcripts/Somewhere%20in%20the%20Skies%20(Ryan%20Sprague)/2022 09 05 - Ryan Sprague - Somewhere in the Skies   The Fire Officer's Guide to  Enemy Attack and UFO Potential _nPpMs34bD6o - transcript (automated).pdf","Transcript Link")</f>
        <v>Transcript Link</v>
      </c>
    </row>
    <row r="90" spans="1:13" ht="409.5">
      <c r="A90" s="1" t="s">
        <v>450</v>
      </c>
      <c r="B90" s="1" t="s">
        <v>13</v>
      </c>
      <c r="C90" s="4" t="s">
        <v>451</v>
      </c>
      <c r="D90" s="1" t="s">
        <v>452</v>
      </c>
      <c r="E90" s="1" t="s">
        <v>453</v>
      </c>
      <c r="F90" s="4" t="s">
        <v>17</v>
      </c>
      <c r="G90" s="1" t="s">
        <v>18</v>
      </c>
      <c r="H90" s="1" t="s">
        <v>19</v>
      </c>
      <c r="I90" s="1" t="s">
        <v>20</v>
      </c>
      <c r="J90" s="1" t="s">
        <v>454</v>
      </c>
      <c r="K90" s="1" t="s">
        <v>22</v>
      </c>
      <c r="L90" s="1" t="str">
        <f>HYPERLINK("https://files.afu.se/Downloads/Transcripts/Somewhere%20in%20the%20Skies%20(Ryan%20Sprague)/2022 08 29 - Ryan Sprague - Somewhere in the Skies   I Was Ordered to Shoot Down a UFO_NrjgKIa1T7k - transcript (automated).pdf","Transcript Link")</f>
        <v>Transcript Link</v>
      </c>
      <c r="M90" s="2" t="str">
        <f>HYPERLINK("https://files.afu.se/Downloads/Transcripts/Somewhere%20in%20the%20Skies%20(Ryan%20Sprague)/2022 08 29 - Ryan Sprague - Somewhere in the Skies   I Was Ordered to Shoot Down a UFO_NrjgKIa1T7k - transcript (automated).pdf","Transcript Link")</f>
        <v>Transcript Link</v>
      </c>
    </row>
    <row r="91" spans="1:13" ht="409.5">
      <c r="A91" s="1" t="s">
        <v>455</v>
      </c>
      <c r="B91" s="1" t="s">
        <v>13</v>
      </c>
      <c r="C91" s="4" t="s">
        <v>456</v>
      </c>
      <c r="D91" s="1" t="s">
        <v>457</v>
      </c>
      <c r="E91" s="1" t="s">
        <v>458</v>
      </c>
      <c r="F91" s="4" t="s">
        <v>17</v>
      </c>
      <c r="G91" s="1" t="s">
        <v>18</v>
      </c>
      <c r="H91" s="1" t="s">
        <v>19</v>
      </c>
      <c r="I91" s="1" t="s">
        <v>20</v>
      </c>
      <c r="J91" s="1" t="s">
        <v>459</v>
      </c>
      <c r="K91" s="1" t="s">
        <v>22</v>
      </c>
      <c r="L91" s="1" t="str">
        <f>HYPERLINK("https://files.afu.se/Downloads/Transcripts/Somewhere%20in%20the%20Skies%20(Ryan%20Sprague)/2022 08 15 - Ryan Sprague - Somewhere in the Skies   LIVE! At the Midwest Conference on the Unknown_fRQRoP2VY-E - transcript (automated).pdf","Transcript Link")</f>
        <v>Transcript Link</v>
      </c>
      <c r="M91" s="2" t="str">
        <f>HYPERLINK("https://files.afu.se/Downloads/Transcripts/Somewhere%20in%20the%20Skies%20(Ryan%20Sprague)/2022 08 15 - Ryan Sprague - Somewhere in the Skies   LIVE! At the Midwest Conference on the Unknown_fRQRoP2VY-E - transcript (automated).pdf","Transcript Link")</f>
        <v>Transcript Link</v>
      </c>
    </row>
    <row r="92" spans="1:13" ht="409.5">
      <c r="A92" s="1" t="s">
        <v>460</v>
      </c>
      <c r="B92" s="1" t="s">
        <v>13</v>
      </c>
      <c r="C92" s="4" t="s">
        <v>461</v>
      </c>
      <c r="D92" s="1" t="s">
        <v>462</v>
      </c>
      <c r="E92" s="1" t="s">
        <v>463</v>
      </c>
      <c r="F92" s="4" t="s">
        <v>17</v>
      </c>
      <c r="G92" s="1" t="s">
        <v>18</v>
      </c>
      <c r="H92" s="1" t="s">
        <v>19</v>
      </c>
      <c r="I92" s="1" t="s">
        <v>20</v>
      </c>
      <c r="J92" s="1" t="s">
        <v>464</v>
      </c>
      <c r="K92" s="1" t="s">
        <v>22</v>
      </c>
      <c r="L92" s="1" t="str">
        <f>HYPERLINK("https://files.afu.se/Downloads/Transcripts/Somewhere%20in%20the%20Skies%20(Ryan%20Sprague)/2022 08 07 - Ryan Sprague - Somewhere in the Skies   I Punched an Alien in the Face_OtjyEGtBOBM - transcript (automated).pdf","Transcript Link")</f>
        <v>Transcript Link</v>
      </c>
      <c r="M92" s="2" t="str">
        <f>HYPERLINK("https://files.afu.se/Downloads/Transcripts/Somewhere%20in%20the%20Skies%20(Ryan%20Sprague)/2022 08 07 - Ryan Sprague - Somewhere in the Skies   I Punched an Alien in the Face_OtjyEGtBOBM - transcript (automated).pdf","Transcript Link")</f>
        <v>Transcript Link</v>
      </c>
    </row>
    <row r="93" spans="1:13" ht="409.5">
      <c r="A93" s="1" t="s">
        <v>465</v>
      </c>
      <c r="B93" s="1" t="s">
        <v>13</v>
      </c>
      <c r="C93" s="4" t="s">
        <v>466</v>
      </c>
      <c r="D93" s="1" t="s">
        <v>467</v>
      </c>
      <c r="E93" s="1" t="s">
        <v>468</v>
      </c>
      <c r="F93" s="4" t="s">
        <v>17</v>
      </c>
      <c r="G93" s="1" t="s">
        <v>18</v>
      </c>
      <c r="H93" s="1" t="s">
        <v>19</v>
      </c>
      <c r="I93" s="1" t="s">
        <v>20</v>
      </c>
      <c r="J93" s="1" t="s">
        <v>469</v>
      </c>
      <c r="K93" s="1" t="s">
        <v>22</v>
      </c>
      <c r="L93" s="1" t="str">
        <f>HYPERLINK("https://files.afu.se/Downloads/Transcripts/Somewhere%20in%20the%20Skies%20(Ryan%20Sprague)/2022 07 31 - Ryan Sprague - Somewhere in the Skies   Witness Accounts  Volume 21_AqrFGc4EEjg - transcript (automated).pdf","Transcript Link")</f>
        <v>Transcript Link</v>
      </c>
      <c r="M93" s="2" t="str">
        <f>HYPERLINK("https://files.afu.se/Downloads/Transcripts/Somewhere%20in%20the%20Skies%20(Ryan%20Sprague)/2022 07 31 - Ryan Sprague - Somewhere in the Skies   Witness Accounts  Volume 21_AqrFGc4EEjg - transcript (automated).pdf","Transcript Link")</f>
        <v>Transcript Link</v>
      </c>
    </row>
    <row r="94" spans="1:13" ht="409.5">
      <c r="A94" s="1" t="s">
        <v>470</v>
      </c>
      <c r="B94" s="1" t="s">
        <v>13</v>
      </c>
      <c r="C94" s="4" t="s">
        <v>471</v>
      </c>
      <c r="D94" s="1" t="s">
        <v>472</v>
      </c>
      <c r="E94" s="1" t="s">
        <v>473</v>
      </c>
      <c r="F94" s="4" t="s">
        <v>17</v>
      </c>
      <c r="G94" s="1" t="s">
        <v>18</v>
      </c>
      <c r="H94" s="1" t="s">
        <v>19</v>
      </c>
      <c r="I94" s="1" t="s">
        <v>20</v>
      </c>
      <c r="J94" s="1" t="s">
        <v>474</v>
      </c>
      <c r="K94" s="1" t="s">
        <v>22</v>
      </c>
      <c r="L94" s="1" t="str">
        <f>HYPERLINK("https://files.afu.se/Downloads/Transcripts/Somewhere%20in%20the%20Skies%20(Ryan%20Sprague)/2022 07 27 - Ryan Sprague - SWAPCAST   Alien Theorists Theorizing!_axZka_n11vQ - transcript (automated).pdf","Transcript Link")</f>
        <v>Transcript Link</v>
      </c>
      <c r="M94" s="2" t="str">
        <f>HYPERLINK("https://files.afu.se/Downloads/Transcripts/Somewhere%20in%20the%20Skies%20(Ryan%20Sprague)/2022 07 27 - Ryan Sprague - SWAPCAST   Alien Theorists Theorizing!_axZka_n11vQ - transcript (automated).pdf","Transcript Link")</f>
        <v>Transcript Link</v>
      </c>
    </row>
    <row r="95" spans="1:13" ht="409.5">
      <c r="A95" s="1" t="s">
        <v>475</v>
      </c>
      <c r="B95" s="1" t="s">
        <v>13</v>
      </c>
      <c r="C95" s="4" t="s">
        <v>476</v>
      </c>
      <c r="D95" s="1" t="s">
        <v>477</v>
      </c>
      <c r="E95" s="1" t="s">
        <v>478</v>
      </c>
      <c r="F95" s="4" t="s">
        <v>17</v>
      </c>
      <c r="G95" s="1" t="s">
        <v>18</v>
      </c>
      <c r="H95" s="1" t="s">
        <v>19</v>
      </c>
      <c r="I95" s="1" t="s">
        <v>20</v>
      </c>
      <c r="J95" s="1" t="s">
        <v>479</v>
      </c>
      <c r="K95" s="1" t="s">
        <v>22</v>
      </c>
      <c r="L95" s="1" t="str">
        <f>HYPERLINK("https://files.afu.se/Downloads/Transcripts/Somewhere%20in%20the%20Skies%20(Ryan%20Sprague)/2022 07 18 - Ryan Sprague - Somewhere in the Skies   I Worked at Area 51 and Skinwalker Ranch_dC01QkD_R1g - transcript (automated).pdf","Transcript Link")</f>
        <v>Transcript Link</v>
      </c>
      <c r="M95" s="2" t="str">
        <f>HYPERLINK("https://files.afu.se/Downloads/Transcripts/Somewhere%20in%20the%20Skies%20(Ryan%20Sprague)/2022 07 18 - Ryan Sprague - Somewhere in the Skies   I Worked at Area 51 and Skinwalker Ranch_dC01QkD_R1g - transcript (automated).pdf","Transcript Link")</f>
        <v>Transcript Link</v>
      </c>
    </row>
    <row r="96" spans="1:13" ht="409.5">
      <c r="A96" s="1" t="s">
        <v>480</v>
      </c>
      <c r="B96" s="1" t="s">
        <v>13</v>
      </c>
      <c r="C96" s="4" t="s">
        <v>481</v>
      </c>
      <c r="D96" s="1" t="s">
        <v>482</v>
      </c>
      <c r="E96" s="1" t="s">
        <v>483</v>
      </c>
      <c r="F96" s="4" t="s">
        <v>17</v>
      </c>
      <c r="G96" s="1" t="s">
        <v>18</v>
      </c>
      <c r="H96" s="1" t="s">
        <v>19</v>
      </c>
      <c r="I96" s="1" t="s">
        <v>20</v>
      </c>
      <c r="J96" s="1" t="s">
        <v>484</v>
      </c>
      <c r="K96" s="1" t="s">
        <v>22</v>
      </c>
      <c r="L96" s="1" t="str">
        <f>HYPERLINK("https://files.afu.se/Downloads/Transcripts/Somewhere%20in%20the%20Skies%20(Ryan%20Sprague)/2022 07 11 - Ryan Sprague - Luis Elizondo Speech to the Brazilian Senate_pE589oXiAtY - transcript (automated).pdf","Transcript Link")</f>
        <v>Transcript Link</v>
      </c>
      <c r="M96" s="2" t="str">
        <f>HYPERLINK("https://files.afu.se/Downloads/Transcripts/Somewhere%20in%20the%20Skies%20(Ryan%20Sprague)/2022 07 11 - Ryan Sprague - Luis Elizondo Speech to the Brazilian Senate_pE589oXiAtY - transcript (automated).pdf","Transcript Link")</f>
        <v>Transcript Link</v>
      </c>
    </row>
    <row r="97" spans="1:13" ht="409.5">
      <c r="A97" s="1" t="s">
        <v>485</v>
      </c>
      <c r="B97" s="1" t="s">
        <v>13</v>
      </c>
      <c r="C97" s="4" t="s">
        <v>486</v>
      </c>
      <c r="D97" s="1" t="s">
        <v>487</v>
      </c>
      <c r="E97" s="1" t="s">
        <v>488</v>
      </c>
      <c r="F97" s="4" t="s">
        <v>17</v>
      </c>
      <c r="G97" s="1" t="s">
        <v>18</v>
      </c>
      <c r="H97" s="1" t="s">
        <v>19</v>
      </c>
      <c r="I97" s="1" t="s">
        <v>20</v>
      </c>
      <c r="J97" s="1" t="s">
        <v>489</v>
      </c>
      <c r="K97" s="1" t="s">
        <v>22</v>
      </c>
      <c r="L97" s="1" t="str">
        <f>HYPERLINK("https://files.afu.se/Downloads/Transcripts/Somewhere%20in%20the%20Skies%20(Ryan%20Sprague)/2022 07 03 - Ryan Sprague - Somewhere in the Skies   Witness Accounts  Volume Twenty   The Triangles_mdvR0A941-g - transcript (automated).pdf","Transcript Link")</f>
        <v>Transcript Link</v>
      </c>
      <c r="M97" s="2" t="str">
        <f>HYPERLINK("https://files.afu.se/Downloads/Transcripts/Somewhere%20in%20the%20Skies%20(Ryan%20Sprague)/2022 07 03 - Ryan Sprague - Somewhere in the Skies   Witness Accounts  Volume Twenty   The Triangles_mdvR0A941-g - transcript (automated).pdf","Transcript Link")</f>
        <v>Transcript Link</v>
      </c>
    </row>
    <row r="98" spans="1:13" ht="409.5">
      <c r="A98" s="1" t="s">
        <v>490</v>
      </c>
      <c r="B98" s="1" t="s">
        <v>13</v>
      </c>
      <c r="C98" s="4" t="s">
        <v>491</v>
      </c>
      <c r="D98" s="1" t="s">
        <v>492</v>
      </c>
      <c r="E98" s="1" t="s">
        <v>493</v>
      </c>
      <c r="F98" s="4" t="s">
        <v>17</v>
      </c>
      <c r="G98" s="1" t="s">
        <v>18</v>
      </c>
      <c r="H98" s="1" t="s">
        <v>19</v>
      </c>
      <c r="I98" s="1" t="s">
        <v>20</v>
      </c>
      <c r="J98" s="1" t="s">
        <v>494</v>
      </c>
      <c r="K98" s="1" t="s">
        <v>22</v>
      </c>
      <c r="L98" s="1" t="str">
        <f>HYPERLINK("https://files.afu.se/Downloads/Transcripts/Somewhere%20in%20the%20Skies%20(Ryan%20Sprague)/2022 06 23 - Ryan Sprague - CASE FILES  010   The Lake Erie UFO Incident_eAnB-1IlntM - transcript (automated).pdf","Transcript Link")</f>
        <v>Transcript Link</v>
      </c>
      <c r="M98" s="2" t="str">
        <f>HYPERLINK("https://files.afu.se/Downloads/Transcripts/Somewhere%20in%20the%20Skies%20(Ryan%20Sprague)/2022 06 23 - Ryan Sprague - CASE FILES  010   The Lake Erie UFO Incident_eAnB-1IlntM - transcript (automated).pdf","Transcript Link")</f>
        <v>Transcript Link</v>
      </c>
    </row>
    <row r="99" spans="1:13" ht="409.5">
      <c r="A99" s="1" t="s">
        <v>495</v>
      </c>
      <c r="B99" s="1" t="s">
        <v>13</v>
      </c>
      <c r="C99" s="4" t="s">
        <v>496</v>
      </c>
      <c r="D99" s="1" t="s">
        <v>497</v>
      </c>
      <c r="E99" s="1" t="s">
        <v>498</v>
      </c>
      <c r="F99" s="4" t="s">
        <v>17</v>
      </c>
      <c r="G99" s="1" t="s">
        <v>18</v>
      </c>
      <c r="H99" s="1" t="s">
        <v>19</v>
      </c>
      <c r="I99" s="1" t="s">
        <v>20</v>
      </c>
      <c r="J99" s="1" t="s">
        <v>499</v>
      </c>
      <c r="K99" s="1" t="s">
        <v>22</v>
      </c>
      <c r="L99" s="1" t="str">
        <f>HYPERLINK("https://files.afu.se/Downloads/Transcripts/Somewhere%20in%20the%20Skies%20(Ryan%20Sprague)/2022 06 19 - Ryan Sprague - Somewhere in the Skies   Maurice on Mars, Tim Barnes on Earth_mKWX2OTaqYE - transcript (automated).pdf","Transcript Link")</f>
        <v>Transcript Link</v>
      </c>
      <c r="M99" s="2" t="str">
        <f>HYPERLINK("https://files.afu.se/Downloads/Transcripts/Somewhere%20in%20the%20Skies%20(Ryan%20Sprague)/2022 06 19 - Ryan Sprague - Somewhere in the Skies   Maurice on Mars, Tim Barnes on Earth_mKWX2OTaqYE - transcript (automated).pdf","Transcript Link")</f>
        <v>Transcript Link</v>
      </c>
    </row>
    <row r="100" spans="1:13" ht="409.5">
      <c r="A100" s="1" t="s">
        <v>500</v>
      </c>
      <c r="B100" s="1" t="s">
        <v>13</v>
      </c>
      <c r="C100" s="4" t="s">
        <v>501</v>
      </c>
      <c r="D100" s="1" t="s">
        <v>502</v>
      </c>
      <c r="E100" s="1" t="s">
        <v>503</v>
      </c>
      <c r="F100" s="4" t="s">
        <v>17</v>
      </c>
      <c r="G100" s="1" t="s">
        <v>18</v>
      </c>
      <c r="H100" s="1" t="s">
        <v>19</v>
      </c>
      <c r="I100" s="1" t="s">
        <v>20</v>
      </c>
      <c r="J100" s="1" t="s">
        <v>504</v>
      </c>
      <c r="K100" s="1" t="s">
        <v>22</v>
      </c>
      <c r="L100" s="1" t="str">
        <f>HYPERLINK("https://files.afu.se/Downloads/Transcripts/Somewhere%20in%20the%20Skies%20(Ryan%20Sprague)/2022 06 12 - Ryan Sprague - Somewhere in the Skies   Canada's UFO Files Declassified with Chris Rutkowski_VNTh1JMO8bc - transcript (automated).pdf","Transcript Link")</f>
        <v>Transcript Link</v>
      </c>
      <c r="M100" s="2" t="str">
        <f>HYPERLINK("https://files.afu.se/Downloads/Transcripts/Somewhere%20in%20the%20Skies%20(Ryan%20Sprague)/2022 06 12 - Ryan Sprague - Somewhere in the Skies   Canada's UFO Files Declassified with Chris Rutkowski_VNTh1JMO8bc - transcript (automated).pdf","Transcript Link")</f>
        <v>Transcript Link</v>
      </c>
    </row>
    <row r="101" spans="1:13" ht="409.5">
      <c r="A101" s="1" t="s">
        <v>505</v>
      </c>
      <c r="B101" s="1" t="s">
        <v>13</v>
      </c>
      <c r="C101" s="4" t="s">
        <v>506</v>
      </c>
      <c r="D101" s="1" t="s">
        <v>507</v>
      </c>
      <c r="E101" s="1" t="s">
        <v>508</v>
      </c>
      <c r="F101" s="4" t="s">
        <v>17</v>
      </c>
      <c r="G101" s="1" t="s">
        <v>18</v>
      </c>
      <c r="H101" s="1" t="s">
        <v>19</v>
      </c>
      <c r="I101" s="1" t="s">
        <v>20</v>
      </c>
      <c r="J101" s="1" t="s">
        <v>509</v>
      </c>
      <c r="K101" s="1" t="s">
        <v>22</v>
      </c>
      <c r="L101" s="1" t="str">
        <f>HYPERLINK("https://files.afu.se/Downloads/Transcripts/Somewhere%20in%20the%20Skies%20(Ryan%20Sprague)/2022 06 05 - Ryan Sprague - Somewhere in the Skies   The UFO Burn Victim with David Marler_TC4WDU0j3cE - transcript (automated).pdf","Transcript Link")</f>
        <v>Transcript Link</v>
      </c>
      <c r="M101" s="2" t="str">
        <f>HYPERLINK("https://files.afu.se/Downloads/Transcripts/Somewhere%20in%20the%20Skies%20(Ryan%20Sprague)/2022 06 05 - Ryan Sprague - Somewhere in the Skies   The UFO Burn Victim with David Marler_TC4WDU0j3cE - transcript (automated).pdf","Transcript Link")</f>
        <v>Transcript Link</v>
      </c>
    </row>
    <row r="102" spans="1:13" ht="409.5">
      <c r="A102" s="1" t="s">
        <v>510</v>
      </c>
      <c r="B102" s="1" t="s">
        <v>13</v>
      </c>
      <c r="C102" s="4" t="s">
        <v>511</v>
      </c>
      <c r="D102" s="1" t="s">
        <v>512</v>
      </c>
      <c r="E102" s="1" t="s">
        <v>513</v>
      </c>
      <c r="F102" s="4" t="s">
        <v>17</v>
      </c>
      <c r="G102" s="1" t="s">
        <v>18</v>
      </c>
      <c r="H102" s="1" t="s">
        <v>19</v>
      </c>
      <c r="I102" s="1" t="s">
        <v>20</v>
      </c>
      <c r="J102" s="1" t="s">
        <v>514</v>
      </c>
      <c r="K102" s="1" t="s">
        <v>22</v>
      </c>
      <c r="L102" s="1" t="str">
        <f>HYPERLINK("https://files.afu.se/Downloads/Transcripts/Somewhere%20in%20the%20Skies%20(Ryan%20Sprague)/2022 05 29 - Ryan Sprague - Somewhere in the Skies   Paralyzed by a UFO_AsNq-OQ9CbE - transcript (automated).pdf","Transcript Link")</f>
        <v>Transcript Link</v>
      </c>
      <c r="M102" s="2" t="str">
        <f>HYPERLINK("https://files.afu.se/Downloads/Transcripts/Somewhere%20in%20the%20Skies%20(Ryan%20Sprague)/2022 05 29 - Ryan Sprague - Somewhere in the Skies   Paralyzed by a UFO_AsNq-OQ9CbE - transcript (automated).pdf","Transcript Link")</f>
        <v>Transcript Link</v>
      </c>
    </row>
    <row r="103" spans="1:13" ht="409.5">
      <c r="A103" s="1" t="s">
        <v>515</v>
      </c>
      <c r="B103" s="1" t="s">
        <v>13</v>
      </c>
      <c r="C103" s="4" t="s">
        <v>516</v>
      </c>
      <c r="D103" s="1" t="s">
        <v>517</v>
      </c>
      <c r="E103" s="1" t="s">
        <v>518</v>
      </c>
      <c r="F103" s="4" t="s">
        <v>17</v>
      </c>
      <c r="G103" s="1" t="s">
        <v>18</v>
      </c>
      <c r="H103" s="1" t="s">
        <v>19</v>
      </c>
      <c r="I103" s="1" t="s">
        <v>20</v>
      </c>
      <c r="J103" s="1" t="s">
        <v>519</v>
      </c>
      <c r="K103" s="1" t="s">
        <v>22</v>
      </c>
      <c r="L103" s="1" t="str">
        <f>HYPERLINK("https://files.afu.se/Downloads/Transcripts/Somewhere%20in%20the%20Skies%20(Ryan%20Sprague)/2022 05 17 - Ryan Sprague - FULL Congressional Hearing on UFOs (May 17th, 2022)_zNEUKW08luQ - transcript (automated).pdf","Transcript Link")</f>
        <v>Transcript Link</v>
      </c>
      <c r="M103" s="2" t="str">
        <f>HYPERLINK("https://files.afu.se/Downloads/Transcripts/Somewhere%20in%20the%20Skies%20(Ryan%20Sprague)/2022 05 17 - Ryan Sprague - FULL Congressional Hearing on UFOs (May 17th, 2022)_zNEUKW08luQ - transcript (automated).pdf","Transcript Link")</f>
        <v>Transcript Link</v>
      </c>
    </row>
    <row r="104" spans="1:13" ht="409.5">
      <c r="A104" s="1" t="s">
        <v>520</v>
      </c>
      <c r="B104" s="1" t="s">
        <v>13</v>
      </c>
      <c r="C104" s="4" t="s">
        <v>521</v>
      </c>
      <c r="D104" s="1" t="s">
        <v>522</v>
      </c>
      <c r="E104" s="1" t="s">
        <v>523</v>
      </c>
      <c r="F104" s="4" t="s">
        <v>17</v>
      </c>
      <c r="G104" s="1" t="s">
        <v>18</v>
      </c>
      <c r="H104" s="1" t="s">
        <v>19</v>
      </c>
      <c r="I104" s="1" t="s">
        <v>20</v>
      </c>
      <c r="J104" s="1" t="s">
        <v>524</v>
      </c>
      <c r="K104" s="1" t="s">
        <v>22</v>
      </c>
      <c r="L104" s="1" t="str">
        <f>HYPERLINK("https://files.afu.se/Downloads/Transcripts/Somewhere%20in%20the%20Skies%20(Ryan%20Sprague)/2022 05 15 - Ryan Sprague - Somewhere in the Skies   George Knapp and Colm Kelleher  Skinwalkers at the Pentagon_k3iKmduZ_aI - transcript (automated).pdf","Transcript Link")</f>
        <v>Transcript Link</v>
      </c>
      <c r="M104" s="2" t="str">
        <f>HYPERLINK("https://files.afu.se/Downloads/Transcripts/Somewhere%20in%20the%20Skies%20(Ryan%20Sprague)/2022 05 15 - Ryan Sprague - Somewhere in the Skies   George Knapp and Colm Kelleher  Skinwalkers at the Pentagon_k3iKmduZ_aI - transcript (automated).pdf","Transcript Link")</f>
        <v>Transcript Link</v>
      </c>
    </row>
    <row r="105" spans="1:13" ht="409.5">
      <c r="A105" s="1" t="s">
        <v>525</v>
      </c>
      <c r="B105" s="1" t="s">
        <v>13</v>
      </c>
      <c r="C105" s="4" t="s">
        <v>526</v>
      </c>
      <c r="D105" s="1" t="s">
        <v>527</v>
      </c>
      <c r="E105" s="1" t="s">
        <v>528</v>
      </c>
      <c r="F105" s="4" t="s">
        <v>17</v>
      </c>
      <c r="G105" s="1" t="s">
        <v>18</v>
      </c>
      <c r="H105" s="1" t="s">
        <v>19</v>
      </c>
      <c r="I105" s="1" t="s">
        <v>20</v>
      </c>
      <c r="J105" s="1" t="s">
        <v>529</v>
      </c>
      <c r="K105" s="1" t="s">
        <v>22</v>
      </c>
      <c r="L105" s="1" t="str">
        <f>HYPERLINK("https://files.afu.se/Downloads/Transcripts/Somewhere%20in%20the%20Skies%20(Ryan%20Sprague)/2022 05 13 - Ryan Sprague - Special Episode   Remembering Stanton T. Friedman_lObGOo9oNr0 - transcript (automated).pdf","Transcript Link")</f>
        <v>Transcript Link</v>
      </c>
      <c r="M105" s="2" t="str">
        <f>HYPERLINK("https://files.afu.se/Downloads/Transcripts/Somewhere%20in%20the%20Skies%20(Ryan%20Sprague)/2022 05 13 - Ryan Sprague - Special Episode   Remembering Stanton T. Friedman_lObGOo9oNr0 - transcript (automated).pdf","Transcript Link")</f>
        <v>Transcript Link</v>
      </c>
    </row>
    <row r="106" spans="1:13" ht="180">
      <c r="A106" s="1" t="s">
        <v>530</v>
      </c>
      <c r="B106" s="1" t="s">
        <v>13</v>
      </c>
      <c r="C106" s="4" t="s">
        <v>531</v>
      </c>
      <c r="D106" s="1" t="s">
        <v>532</v>
      </c>
      <c r="E106" s="1" t="s">
        <v>533</v>
      </c>
      <c r="F106" s="4" t="s">
        <v>17</v>
      </c>
      <c r="G106" s="1" t="s">
        <v>18</v>
      </c>
      <c r="H106" s="1" t="s">
        <v>19</v>
      </c>
      <c r="I106" s="1" t="s">
        <v>20</v>
      </c>
      <c r="J106" s="1" t="s">
        <v>534</v>
      </c>
      <c r="K106" s="1" t="s">
        <v>22</v>
      </c>
      <c r="L106" s="1" t="str">
        <f>HYPERLINK("https://files.afu.se/Downloads/Transcripts/Somewhere%20in%20the%20Skies%20(Ryan%20Sprague)/2022 05 11 - Ryan Sprague - UFO Crash Retrieval Program and Skinwalker Ranch _UrhC2HryABE - transcript (automated).pdf","Transcript Link")</f>
        <v>Transcript Link</v>
      </c>
      <c r="M106" s="2" t="str">
        <f>HYPERLINK("https://files.afu.se/Downloads/Transcripts/Somewhere%20in%20the%20Skies%20(Ryan%20Sprague)/2022 05 11 - Ryan Sprague - UFO Crash Retrieval Program and Skinwalker Ranch _UrhC2HryABE - transcript (automated).pdf","Transcript Link")</f>
        <v>Transcript Link</v>
      </c>
    </row>
    <row r="107" spans="1:13" ht="409.5">
      <c r="A107" s="1" t="s">
        <v>535</v>
      </c>
      <c r="B107" s="1" t="s">
        <v>13</v>
      </c>
      <c r="C107" s="4" t="s">
        <v>536</v>
      </c>
      <c r="D107" s="1" t="s">
        <v>537</v>
      </c>
      <c r="E107" s="1" t="s">
        <v>538</v>
      </c>
      <c r="F107" s="4" t="s">
        <v>17</v>
      </c>
      <c r="G107" s="1" t="s">
        <v>18</v>
      </c>
      <c r="H107" s="1" t="s">
        <v>19</v>
      </c>
      <c r="I107" s="1" t="s">
        <v>20</v>
      </c>
      <c r="J107" s="1" t="s">
        <v>539</v>
      </c>
      <c r="K107" s="1" t="s">
        <v>22</v>
      </c>
      <c r="L107" s="1" t="str">
        <f>HYPERLINK("https://files.afu.se/Downloads/Transcripts/Somewhere%20in%20the%20Skies%20(Ryan%20Sprague)/2022 05 02 - Ryan Sprague - Somewhere in the Skies   Witness Accounts  Volume Nineteen_f10dlawhtuQ - transcript (automated).pdf","Transcript Link")</f>
        <v>Transcript Link</v>
      </c>
      <c r="M107" s="2" t="str">
        <f>HYPERLINK("https://files.afu.se/Downloads/Transcripts/Somewhere%20in%20the%20Skies%20(Ryan%20Sprague)/2022 05 02 - Ryan Sprague - Somewhere in the Skies   Witness Accounts  Volume Nineteen_f10dlawhtuQ - transcript (automated).pdf","Transcript Link")</f>
        <v>Transcript Link</v>
      </c>
    </row>
    <row r="108" spans="1:13" ht="409.5">
      <c r="A108" s="1" t="s">
        <v>540</v>
      </c>
      <c r="B108" s="1" t="s">
        <v>13</v>
      </c>
      <c r="C108" s="4" t="s">
        <v>541</v>
      </c>
      <c r="D108" s="1" t="s">
        <v>542</v>
      </c>
      <c r="E108" s="1" t="s">
        <v>543</v>
      </c>
      <c r="F108" s="4" t="s">
        <v>17</v>
      </c>
      <c r="G108" s="1" t="s">
        <v>18</v>
      </c>
      <c r="H108" s="1" t="s">
        <v>19</v>
      </c>
      <c r="I108" s="1" t="s">
        <v>20</v>
      </c>
      <c r="J108" s="1" t="s">
        <v>544</v>
      </c>
      <c r="K108" s="1" t="s">
        <v>22</v>
      </c>
      <c r="L108" s="1" t="str">
        <f>HYPERLINK("https://files.afu.se/Downloads/Transcripts/Somewhere%20in%20the%20Skies%20(Ryan%20Sprague)/2022 04 24 - Ryan Sprague - Somewhere in the Skies   UFO Landings UK with Philip Mantle_6dEPZkiVq6g - transcript (automated).pdf","Transcript Link")</f>
        <v>Transcript Link</v>
      </c>
      <c r="M108" s="2" t="str">
        <f>HYPERLINK("https://files.afu.se/Downloads/Transcripts/Somewhere%20in%20the%20Skies%20(Ryan%20Sprague)/2022 04 24 - Ryan Sprague - Somewhere in the Skies   UFO Landings UK with Philip Mantle_6dEPZkiVq6g - transcript (automated).pdf","Transcript Link")</f>
        <v>Transcript Link</v>
      </c>
    </row>
    <row r="109" spans="1:13" ht="409.5">
      <c r="A109" s="1" t="s">
        <v>545</v>
      </c>
      <c r="B109" s="1" t="s">
        <v>13</v>
      </c>
      <c r="C109" s="4" t="s">
        <v>546</v>
      </c>
      <c r="D109" s="1" t="s">
        <v>547</v>
      </c>
      <c r="E109" s="1" t="s">
        <v>548</v>
      </c>
      <c r="F109" s="4" t="s">
        <v>17</v>
      </c>
      <c r="G109" s="1" t="s">
        <v>18</v>
      </c>
      <c r="H109" s="1" t="s">
        <v>19</v>
      </c>
      <c r="I109" s="1" t="s">
        <v>20</v>
      </c>
      <c r="J109" s="1" t="s">
        <v>549</v>
      </c>
      <c r="K109" s="1" t="s">
        <v>22</v>
      </c>
      <c r="L109" s="1" t="str">
        <f>HYPERLINK("https://files.afu.se/Downloads/Transcripts/Somewhere%20in%20the%20Skies%20(Ryan%20Sprague)/2022 04 03 - Ryan Sprague - Somewhere in the Skies   Incident at Lake Anten and other Nordic UFOs_0rpjtJ0l8FE - transcript (automated).pdf","Transcript Link")</f>
        <v>Transcript Link</v>
      </c>
      <c r="M109" s="2" t="str">
        <f>HYPERLINK("https://files.afu.se/Downloads/Transcripts/Somewhere%20in%20the%20Skies%20(Ryan%20Sprague)/2022 04 03 - Ryan Sprague - Somewhere in the Skies   Incident at Lake Anten and other Nordic UFOs_0rpjtJ0l8FE - transcript (automated).pdf","Transcript Link")</f>
        <v>Transcript Link</v>
      </c>
    </row>
    <row r="110" spans="1:13" ht="409.5">
      <c r="A110" s="1" t="s">
        <v>550</v>
      </c>
      <c r="B110" s="1" t="s">
        <v>13</v>
      </c>
      <c r="C110" s="4" t="s">
        <v>551</v>
      </c>
      <c r="D110" s="1" t="s">
        <v>552</v>
      </c>
      <c r="E110" s="1" t="s">
        <v>553</v>
      </c>
      <c r="F110" s="4" t="s">
        <v>17</v>
      </c>
      <c r="G110" s="1" t="s">
        <v>18</v>
      </c>
      <c r="H110" s="1" t="s">
        <v>19</v>
      </c>
      <c r="I110" s="1" t="s">
        <v>20</v>
      </c>
      <c r="J110" s="1" t="s">
        <v>554</v>
      </c>
      <c r="K110" s="1" t="s">
        <v>22</v>
      </c>
      <c r="L110" s="1" t="str">
        <f>HYPERLINK("https://files.afu.se/Downloads/Transcripts/Somewhere%20in%20the%20Skies%20(Ryan%20Sprague)/2022 03 27 - Ryan Sprague - Somewhere in the Skies   Peter Robbins  Unplugged_xnGFKLdHLxY - transcript (automated).pdf","Transcript Link")</f>
        <v>Transcript Link</v>
      </c>
      <c r="M110" s="2" t="str">
        <f>HYPERLINK("https://files.afu.se/Downloads/Transcripts/Somewhere%20in%20the%20Skies%20(Ryan%20Sprague)/2022 03 27 - Ryan Sprague - Somewhere in the Skies   Peter Robbins  Unplugged_xnGFKLdHLxY - transcript (automated).pdf","Transcript Link")</f>
        <v>Transcript Link</v>
      </c>
    </row>
    <row r="111" spans="1:13" ht="409.5">
      <c r="A111" s="1" t="s">
        <v>555</v>
      </c>
      <c r="B111" s="1" t="s">
        <v>13</v>
      </c>
      <c r="C111" s="4" t="s">
        <v>556</v>
      </c>
      <c r="D111" s="1" t="s">
        <v>557</v>
      </c>
      <c r="E111" s="1" t="s">
        <v>558</v>
      </c>
      <c r="F111" s="4" t="s">
        <v>17</v>
      </c>
      <c r="G111" s="1" t="s">
        <v>18</v>
      </c>
      <c r="H111" s="1" t="s">
        <v>19</v>
      </c>
      <c r="I111" s="1" t="s">
        <v>20</v>
      </c>
      <c r="J111" s="1" t="s">
        <v>559</v>
      </c>
      <c r="K111" s="1" t="s">
        <v>22</v>
      </c>
      <c r="L111" s="1" t="str">
        <f>HYPERLINK("https://files.afu.se/Downloads/Transcripts/Somewhere%20in%20the%20Skies%20(Ryan%20Sprague)/2022 03 20 - Ryan Sprague - Somewhere in the Skies   Foley and Flying Saucers_0nd4uGspUiU - transcript (automated).pdf","Transcript Link")</f>
        <v>Transcript Link</v>
      </c>
      <c r="M111" s="2" t="str">
        <f>HYPERLINK("https://files.afu.se/Downloads/Transcripts/Somewhere%20in%20the%20Skies%20(Ryan%20Sprague)/2022 03 20 - Ryan Sprague - Somewhere in the Skies   Foley and Flying Saucers_0nd4uGspUiU - transcript (automated).pdf","Transcript Link")</f>
        <v>Transcript Link</v>
      </c>
    </row>
    <row r="112" spans="1:13" ht="409.5">
      <c r="A112" s="1" t="s">
        <v>560</v>
      </c>
      <c r="B112" s="1" t="s">
        <v>13</v>
      </c>
      <c r="C112" s="4" t="s">
        <v>561</v>
      </c>
      <c r="D112" s="1" t="s">
        <v>562</v>
      </c>
      <c r="E112" s="1" t="s">
        <v>563</v>
      </c>
      <c r="F112" s="4" t="s">
        <v>17</v>
      </c>
      <c r="G112" s="1" t="s">
        <v>18</v>
      </c>
      <c r="H112" s="1" t="s">
        <v>19</v>
      </c>
      <c r="I112" s="1" t="s">
        <v>20</v>
      </c>
      <c r="J112" s="1" t="s">
        <v>564</v>
      </c>
      <c r="K112" s="1" t="s">
        <v>22</v>
      </c>
      <c r="L112" s="1" t="str">
        <f>HYPERLINK("https://files.afu.se/Downloads/Transcripts/Somewhere%20in%20the%20Skies%20(Ryan%20Sprague)/2022 03 13 - Ryan Sprague - Somewhere in the Skies   Weird Science with The Debrief's Christopher Plain_vRlNHoxLsmo - transcript (automated).pdf","Transcript Link")</f>
        <v>Transcript Link</v>
      </c>
      <c r="M112" s="2" t="str">
        <f>HYPERLINK("https://files.afu.se/Downloads/Transcripts/Somewhere%20in%20the%20Skies%20(Ryan%20Sprague)/2022 03 13 - Ryan Sprague - Somewhere in the Skies   Weird Science with The Debrief's Christopher Plain_vRlNHoxLsmo - transcript (automated).pdf","Transcript Link")</f>
        <v>Transcript Link</v>
      </c>
    </row>
    <row r="113" spans="1:13" ht="409.5">
      <c r="A113" s="1" t="s">
        <v>565</v>
      </c>
      <c r="B113" s="1" t="s">
        <v>13</v>
      </c>
      <c r="C113" s="4" t="s">
        <v>566</v>
      </c>
      <c r="D113" s="1" t="s">
        <v>567</v>
      </c>
      <c r="E113" s="1" t="s">
        <v>568</v>
      </c>
      <c r="F113" s="4" t="s">
        <v>17</v>
      </c>
      <c r="G113" s="1" t="s">
        <v>18</v>
      </c>
      <c r="H113" s="1" t="s">
        <v>19</v>
      </c>
      <c r="I113" s="1" t="s">
        <v>20</v>
      </c>
      <c r="J113" s="1" t="s">
        <v>569</v>
      </c>
      <c r="K113" s="1" t="s">
        <v>22</v>
      </c>
      <c r="L113" s="1" t="str">
        <f>HYPERLINK("https://files.afu.se/Downloads/Transcripts/Somewhere%20in%20the%20Skies%20(Ryan%20Sprague)/2022 03 01 - Ryan Sprague - Somewhere in the Skies   Canadian Government Releases 20 Years of UFO Files_aGjYDDJXpuo - transcript (automated).pdf","Transcript Link")</f>
        <v>Transcript Link</v>
      </c>
      <c r="M113" s="2" t="str">
        <f>HYPERLINK("https://files.afu.se/Downloads/Transcripts/Somewhere%20in%20the%20Skies%20(Ryan%20Sprague)/2022 03 01 - Ryan Sprague - Somewhere in the Skies   Canadian Government Releases 20 Years of UFO Files_aGjYDDJXpuo - transcript (automated).pdf","Transcript Link")</f>
        <v>Transcript Link</v>
      </c>
    </row>
    <row r="114" spans="1:13" ht="409.5">
      <c r="A114" s="1" t="s">
        <v>570</v>
      </c>
      <c r="B114" s="1" t="s">
        <v>13</v>
      </c>
      <c r="C114" s="4" t="s">
        <v>571</v>
      </c>
      <c r="D114" s="1" t="s">
        <v>572</v>
      </c>
      <c r="E114" s="1" t="s">
        <v>573</v>
      </c>
      <c r="F114" s="4" t="s">
        <v>17</v>
      </c>
      <c r="G114" s="1" t="s">
        <v>18</v>
      </c>
      <c r="H114" s="1" t="s">
        <v>19</v>
      </c>
      <c r="I114" s="1" t="s">
        <v>20</v>
      </c>
      <c r="J114" s="1" t="s">
        <v>574</v>
      </c>
      <c r="K114" s="1" t="s">
        <v>22</v>
      </c>
      <c r="L114" s="1" t="str">
        <f>HYPERLINK("https://files.afu.se/Downloads/Transcripts/Somewhere%20in%20the%20Skies%20(Ryan%20Sprague)/2022 02 27 - Ryan Sprague - Somewhere in the Skies   UFOs over India_D8hGg2B5pBg - transcript (automated).pdf","Transcript Link")</f>
        <v>Transcript Link</v>
      </c>
      <c r="M114" s="2" t="str">
        <f>HYPERLINK("https://files.afu.se/Downloads/Transcripts/Somewhere%20in%20the%20Skies%20(Ryan%20Sprague)/2022 02 27 - Ryan Sprague - Somewhere in the Skies   UFOs over India_D8hGg2B5pBg - transcript (automated).pdf","Transcript Link")</f>
        <v>Transcript Link</v>
      </c>
    </row>
    <row r="115" spans="1:13" ht="409.5">
      <c r="A115" s="1" t="s">
        <v>575</v>
      </c>
      <c r="B115" s="1" t="s">
        <v>13</v>
      </c>
      <c r="C115" s="4" t="s">
        <v>576</v>
      </c>
      <c r="D115" s="1" t="s">
        <v>577</v>
      </c>
      <c r="E115" s="1" t="s">
        <v>578</v>
      </c>
      <c r="F115" s="4" t="s">
        <v>17</v>
      </c>
      <c r="G115" s="1" t="s">
        <v>18</v>
      </c>
      <c r="H115" s="1" t="s">
        <v>19</v>
      </c>
      <c r="I115" s="1" t="s">
        <v>20</v>
      </c>
      <c r="J115" s="1" t="s">
        <v>579</v>
      </c>
      <c r="K115" s="1" t="s">
        <v>22</v>
      </c>
      <c r="L115" s="1" t="str">
        <f>HYPERLINK("https://files.afu.se/Downloads/Transcripts/Somewhere%20in%20the%20Skies%20(Ryan%20Sprague)/2022 02 20 - Ryan Sprague - Somewhere in the Skies   ET and the Mystery of Vanishing Stars with Beatriz Villarroel_oTwpj6E96Es - transcript (automated).pdf","Transcript Link")</f>
        <v>Transcript Link</v>
      </c>
      <c r="M115" s="2" t="str">
        <f>HYPERLINK("https://files.afu.se/Downloads/Transcripts/Somewhere%20in%20the%20Skies%20(Ryan%20Sprague)/2022 02 20 - Ryan Sprague - Somewhere in the Skies   ET and the Mystery of Vanishing Stars with Beatriz Villarroel_oTwpj6E96Es - transcript (automated).pdf","Transcript Link")</f>
        <v>Transcript Link</v>
      </c>
    </row>
    <row r="116" spans="1:13" ht="409.5">
      <c r="A116" s="1" t="s">
        <v>580</v>
      </c>
      <c r="B116" s="1" t="s">
        <v>13</v>
      </c>
      <c r="C116" s="4" t="s">
        <v>581</v>
      </c>
      <c r="D116" s="1" t="s">
        <v>582</v>
      </c>
      <c r="E116" s="1" t="s">
        <v>583</v>
      </c>
      <c r="F116" s="4" t="s">
        <v>17</v>
      </c>
      <c r="G116" s="1" t="s">
        <v>18</v>
      </c>
      <c r="H116" s="1" t="s">
        <v>19</v>
      </c>
      <c r="I116" s="1" t="s">
        <v>20</v>
      </c>
      <c r="J116" s="1" t="s">
        <v>584</v>
      </c>
      <c r="K116" s="1" t="s">
        <v>22</v>
      </c>
      <c r="L116" s="1" t="str">
        <f>HYPERLINK("https://files.afu.se/Downloads/Transcripts/Somewhere%20in%20the%20Skies%20(Ryan%20Sprague)/2022 02 13 - Ryan Sprague - Somewhere in the Skies   A Lifetime of UFOs in British Columbia_R8p7N2dLRCg - transcript (automated).pdf","Transcript Link")</f>
        <v>Transcript Link</v>
      </c>
      <c r="M116" s="2" t="str">
        <f>HYPERLINK("https://files.afu.se/Downloads/Transcripts/Somewhere%20in%20the%20Skies%20(Ryan%20Sprague)/2022 02 13 - Ryan Sprague - Somewhere in the Skies   A Lifetime of UFOs in British Columbia_R8p7N2dLRCg - transcript (automated).pdf","Transcript Link")</f>
        <v>Transcript Link</v>
      </c>
    </row>
    <row r="117" spans="1:13" ht="409.5">
      <c r="A117" s="1" t="s">
        <v>585</v>
      </c>
      <c r="B117" s="1" t="s">
        <v>13</v>
      </c>
      <c r="C117" s="4" t="s">
        <v>586</v>
      </c>
      <c r="D117" s="1" t="s">
        <v>587</v>
      </c>
      <c r="E117" s="1" t="s">
        <v>588</v>
      </c>
      <c r="F117" s="4" t="s">
        <v>17</v>
      </c>
      <c r="G117" s="1" t="s">
        <v>18</v>
      </c>
      <c r="H117" s="1" t="s">
        <v>19</v>
      </c>
      <c r="I117" s="1" t="s">
        <v>20</v>
      </c>
      <c r="J117" s="1" t="s">
        <v>589</v>
      </c>
      <c r="K117" s="1" t="s">
        <v>22</v>
      </c>
      <c r="L117" s="1" t="str">
        <f>HYPERLINK("https://files.afu.se/Downloads/Transcripts/Somewhere%20in%20the%20Skies%20(Ryan%20Sprague)/2022 02 08 - Ryan Sprague - Have UFOs been spotted in Wisconsin _olAkOTlhvYU - transcript (automated).pdf","Transcript Link")</f>
        <v>Transcript Link</v>
      </c>
      <c r="M117" s="2" t="str">
        <f>HYPERLINK("https://files.afu.se/Downloads/Transcripts/Somewhere%20in%20the%20Skies%20(Ryan%20Sprague)/2022 02 08 - Ryan Sprague - Have UFOs been spotted in Wisconsin _olAkOTlhvYU - transcript (automated).pdf","Transcript Link")</f>
        <v>Transcript Link</v>
      </c>
    </row>
    <row r="118" spans="1:13" ht="409.5">
      <c r="A118" s="1" t="s">
        <v>590</v>
      </c>
      <c r="B118" s="1" t="s">
        <v>13</v>
      </c>
      <c r="C118" s="4" t="s">
        <v>591</v>
      </c>
      <c r="D118" s="1" t="s">
        <v>592</v>
      </c>
      <c r="E118" s="1" t="s">
        <v>593</v>
      </c>
      <c r="F118" s="4" t="s">
        <v>17</v>
      </c>
      <c r="G118" s="1" t="s">
        <v>18</v>
      </c>
      <c r="H118" s="1" t="s">
        <v>19</v>
      </c>
      <c r="I118" s="1" t="s">
        <v>20</v>
      </c>
      <c r="J118" s="1" t="s">
        <v>594</v>
      </c>
      <c r="K118" s="1" t="s">
        <v>22</v>
      </c>
      <c r="L118" s="1" t="str">
        <f>HYPERLINK("https://files.afu.se/Downloads/Transcripts/Somewhere%20in%20the%20Skies%20(Ryan%20Sprague)/2022 01 30 - Ryan Sprague - Somewhere in the Skies   The Abductions of Denise Stoner_-fLxapO987E - transcript (automated).pdf","Transcript Link")</f>
        <v>Transcript Link</v>
      </c>
      <c r="M118" s="2" t="str">
        <f>HYPERLINK("https://files.afu.se/Downloads/Transcripts/Somewhere%20in%20the%20Skies%20(Ryan%20Sprague)/2022 01 30 - Ryan Sprague - Somewhere in the Skies   The Abductions of Denise Stoner_-fLxapO987E - transcript (automated).pdf","Transcript Link")</f>
        <v>Transcript Link</v>
      </c>
    </row>
    <row r="119" spans="1:13" ht="409.5">
      <c r="A119" s="1" t="s">
        <v>595</v>
      </c>
      <c r="B119" s="1" t="s">
        <v>13</v>
      </c>
      <c r="C119" s="4" t="s">
        <v>596</v>
      </c>
      <c r="D119" s="1" t="s">
        <v>597</v>
      </c>
      <c r="E119" s="1" t="s">
        <v>598</v>
      </c>
      <c r="F119" s="4" t="s">
        <v>17</v>
      </c>
      <c r="G119" s="1" t="s">
        <v>18</v>
      </c>
      <c r="H119" s="1" t="s">
        <v>19</v>
      </c>
      <c r="I119" s="1" t="s">
        <v>20</v>
      </c>
      <c r="J119" s="1" t="s">
        <v>599</v>
      </c>
      <c r="K119" s="1" t="s">
        <v>22</v>
      </c>
      <c r="L119" s="1" t="str">
        <f>HYPERLINK("https://files.afu.se/Downloads/Transcripts/Somewhere%20in%20the%20Skies%20(Ryan%20Sprague)/2022 01 22 - Ryan Sprague - The Lost Interview   Richard Dolan  Media Bias in UFO Coverage_uvMUdqTuswQ - transcript (automated).pdf","Transcript Link")</f>
        <v>Transcript Link</v>
      </c>
      <c r="M119" s="2" t="str">
        <f>HYPERLINK("https://files.afu.se/Downloads/Transcripts/Somewhere%20in%20the%20Skies%20(Ryan%20Sprague)/2022 01 22 - Ryan Sprague - The Lost Interview   Richard Dolan  Media Bias in UFO Coverage_uvMUdqTuswQ - transcript (automated).pdf","Transcript Link")</f>
        <v>Transcript Link</v>
      </c>
    </row>
    <row r="120" spans="1:13" ht="240">
      <c r="A120" s="1" t="s">
        <v>600</v>
      </c>
      <c r="B120" s="1" t="s">
        <v>13</v>
      </c>
      <c r="C120" s="4" t="s">
        <v>601</v>
      </c>
      <c r="D120" s="1" t="s">
        <v>602</v>
      </c>
      <c r="E120" s="1" t="s">
        <v>603</v>
      </c>
      <c r="F120" s="4" t="s">
        <v>17</v>
      </c>
      <c r="G120" s="1" t="s">
        <v>18</v>
      </c>
      <c r="H120" s="1" t="s">
        <v>19</v>
      </c>
      <c r="I120" s="1" t="s">
        <v>20</v>
      </c>
      <c r="J120" s="1" t="s">
        <v>604</v>
      </c>
      <c r="K120" s="1" t="s">
        <v>22</v>
      </c>
      <c r="L120" s="1" t="str">
        <f>HYPERLINK("https://files.afu.se/Downloads/Transcripts/Somewhere%20in%20the%20Skies%20(Ryan%20Sprague)/2022 01 20 - Ryan Sprague - Sneak Peek at our Patreon Bonus Episodes!_t7JkNoSKj7s - transcript (automated).pdf","Transcript Link")</f>
        <v>Transcript Link</v>
      </c>
      <c r="M120" s="2" t="str">
        <f>HYPERLINK("https://files.afu.se/Downloads/Transcripts/Somewhere%20in%20the%20Skies%20(Ryan%20Sprague)/2022 01 20 - Ryan Sprague - Sneak Peek at our Patreon Bonus Episodes!_t7JkNoSKj7s - transcript (automated).pdf","Transcript Link")</f>
        <v>Transcript Link</v>
      </c>
    </row>
    <row r="121" spans="1:13" ht="409.5">
      <c r="A121" s="1" t="s">
        <v>605</v>
      </c>
      <c r="B121" s="1" t="s">
        <v>13</v>
      </c>
      <c r="C121" s="4" t="s">
        <v>606</v>
      </c>
      <c r="D121" s="1" t="s">
        <v>607</v>
      </c>
      <c r="E121" s="1" t="s">
        <v>608</v>
      </c>
      <c r="F121" s="4" t="s">
        <v>17</v>
      </c>
      <c r="G121" s="1" t="s">
        <v>18</v>
      </c>
      <c r="H121" s="1" t="s">
        <v>19</v>
      </c>
      <c r="I121" s="1" t="s">
        <v>20</v>
      </c>
      <c r="J121" s="1" t="s">
        <v>609</v>
      </c>
      <c r="K121" s="1" t="s">
        <v>22</v>
      </c>
      <c r="L121" s="1" t="str">
        <f>HYPERLINK("https://files.afu.se/Downloads/Transcripts/Somewhere%20in%20the%20Skies%20(Ryan%20Sprague)/2022 01 16 - Ryan Sprague - Somewhere in the Skies   UFO Conspiracies with Astrophysicist, Sarah Cruddas_bm949Aa9jVc - transcript (automated).pdf","Transcript Link")</f>
        <v>Transcript Link</v>
      </c>
      <c r="M121" s="2" t="str">
        <f>HYPERLINK("https://files.afu.se/Downloads/Transcripts/Somewhere%20in%20the%20Skies%20(Ryan%20Sprague)/2022 01 16 - Ryan Sprague - Somewhere in the Skies   UFO Conspiracies with Astrophysicist, Sarah Cruddas_bm949Aa9jVc - transcript (automated).pdf","Transcript Link")</f>
        <v>Transcript Link</v>
      </c>
    </row>
    <row r="122" spans="1:13" ht="409.5">
      <c r="A122" s="1" t="s">
        <v>610</v>
      </c>
      <c r="B122" s="1" t="s">
        <v>13</v>
      </c>
      <c r="C122" s="4" t="s">
        <v>611</v>
      </c>
      <c r="D122" s="1" t="s">
        <v>612</v>
      </c>
      <c r="E122" s="1" t="s">
        <v>613</v>
      </c>
      <c r="F122" s="4" t="s">
        <v>17</v>
      </c>
      <c r="G122" s="1" t="s">
        <v>18</v>
      </c>
      <c r="H122" s="1" t="s">
        <v>19</v>
      </c>
      <c r="I122" s="1" t="s">
        <v>20</v>
      </c>
      <c r="J122" s="1" t="s">
        <v>614</v>
      </c>
      <c r="K122" s="1" t="s">
        <v>22</v>
      </c>
      <c r="L122" s="1" t="str">
        <f>HYPERLINK("https://files.afu.se/Downloads/Transcripts/Somewhere%20in%20the%20Skies%20(Ryan%20Sprague)/2022 01 09 - Ryan Sprague - Somewhere in the Skies   Abduction of the Kentucky Three_F2266DFQzhM - transcript (automated).pdf","Transcript Link")</f>
        <v>Transcript Link</v>
      </c>
      <c r="M122" s="2" t="str">
        <f>HYPERLINK("https://files.afu.se/Downloads/Transcripts/Somewhere%20in%20the%20Skies%20(Ryan%20Sprague)/2022 01 09 - Ryan Sprague - Somewhere in the Skies   Abduction of the Kentucky Three_F2266DFQzhM - transcript (automated).pdf","Transcript Link")</f>
        <v>Transcript Link</v>
      </c>
    </row>
    <row r="123" spans="1:13" ht="409.5">
      <c r="A123" s="1" t="s">
        <v>615</v>
      </c>
      <c r="B123" s="1" t="s">
        <v>13</v>
      </c>
      <c r="C123" s="4" t="s">
        <v>616</v>
      </c>
      <c r="D123" s="1" t="s">
        <v>617</v>
      </c>
      <c r="E123" s="1" t="s">
        <v>618</v>
      </c>
      <c r="F123" s="4" t="s">
        <v>17</v>
      </c>
      <c r="G123" s="1" t="s">
        <v>18</v>
      </c>
      <c r="H123" s="1" t="s">
        <v>19</v>
      </c>
      <c r="I123" s="1" t="s">
        <v>20</v>
      </c>
      <c r="J123" s="1" t="s">
        <v>619</v>
      </c>
      <c r="K123" s="1" t="s">
        <v>22</v>
      </c>
      <c r="L123" s="1" t="str">
        <f>HYPERLINK("https://files.afu.se/Downloads/Transcripts/Somewhere%20in%20the%20Skies%20(Ryan%20Sprague)/2022 01 01 - Ryan Sprague - Vintage Skies   Betty White Interviews Young Flying Saucer Witness_xxZBIPHw448 - transcript (automated).pdf","Transcript Link")</f>
        <v>Transcript Link</v>
      </c>
      <c r="M123" s="2" t="str">
        <f>HYPERLINK("https://files.afu.se/Downloads/Transcripts/Somewhere%20in%20the%20Skies%20(Ryan%20Sprague)/2022 01 01 - Ryan Sprague - Vintage Skies   Betty White Interviews Young Flying Saucer Witness_xxZBIPHw448 - transcript (automated).pdf","Transcript Link")</f>
        <v>Transcript Link</v>
      </c>
    </row>
    <row r="124" spans="1:13" ht="409.5">
      <c r="A124" s="1" t="s">
        <v>620</v>
      </c>
      <c r="B124" s="1" t="s">
        <v>13</v>
      </c>
      <c r="C124" s="4" t="s">
        <v>621</v>
      </c>
      <c r="D124" s="1" t="s">
        <v>622</v>
      </c>
      <c r="E124" s="1" t="s">
        <v>623</v>
      </c>
      <c r="F124" s="4" t="s">
        <v>17</v>
      </c>
      <c r="G124" s="1" t="s">
        <v>18</v>
      </c>
      <c r="H124" s="1" t="s">
        <v>19</v>
      </c>
      <c r="I124" s="1" t="s">
        <v>20</v>
      </c>
      <c r="J124" s="1" t="s">
        <v>624</v>
      </c>
      <c r="K124" s="1" t="s">
        <v>22</v>
      </c>
      <c r="L124" s="1" t="str">
        <f>HYPERLINK("https://files.afu.se/Downloads/Transcripts/Somewhere%20in%20the%20Skies%20(Ryan%20Sprague)/2021 12 24 - Ryan Sprague - Bonus  A Haunted Christmas_cTlp3NKlSzw - transcript (automated).pdf","Transcript Link")</f>
        <v>Transcript Link</v>
      </c>
      <c r="M124" s="2" t="str">
        <f>HYPERLINK("https://files.afu.se/Downloads/Transcripts/Somewhere%20in%20the%20Skies%20(Ryan%20Sprague)/2021 12 24 - Ryan Sprague - Bonus  A Haunted Christmas_cTlp3NKlSzw - transcript (automated).pdf","Transcript Link")</f>
        <v>Transcript Link</v>
      </c>
    </row>
    <row r="125" spans="1:13" ht="409.5">
      <c r="A125" s="1" t="s">
        <v>625</v>
      </c>
      <c r="B125" s="1" t="s">
        <v>13</v>
      </c>
      <c r="C125" s="4" t="s">
        <v>626</v>
      </c>
      <c r="D125" s="1" t="s">
        <v>627</v>
      </c>
      <c r="E125" s="1" t="s">
        <v>628</v>
      </c>
      <c r="F125" s="4" t="s">
        <v>17</v>
      </c>
      <c r="G125" s="1" t="s">
        <v>18</v>
      </c>
      <c r="H125" s="1" t="s">
        <v>19</v>
      </c>
      <c r="I125" s="1" t="s">
        <v>20</v>
      </c>
      <c r="J125" s="1" t="s">
        <v>629</v>
      </c>
      <c r="K125" s="1" t="s">
        <v>22</v>
      </c>
      <c r="L125" s="1" t="str">
        <f>HYPERLINK("https://files.afu.se/Downloads/Transcripts/Somewhere%20in%20the%20Skies%20(Ryan%20Sprague)/2021 12 21 - Ryan Sprague - Senator Kirsten Gillibrand on UFO Office - TODAY SHOW_T6QohWyOc_I - transcript (automated).pdf","Transcript Link")</f>
        <v>Transcript Link</v>
      </c>
      <c r="M125" s="2" t="str">
        <f>HYPERLINK("https://files.afu.se/Downloads/Transcripts/Somewhere%20in%20the%20Skies%20(Ryan%20Sprague)/2021 12 21 - Ryan Sprague - Senator Kirsten Gillibrand on UFO Office - TODAY SHOW_T6QohWyOc_I - transcript (automated).pdf","Transcript Link")</f>
        <v>Transcript Link</v>
      </c>
    </row>
    <row r="126" spans="1:13" ht="409.5">
      <c r="A126" s="1" t="s">
        <v>630</v>
      </c>
      <c r="B126" s="1" t="s">
        <v>13</v>
      </c>
      <c r="C126" s="4" t="s">
        <v>631</v>
      </c>
      <c r="D126" s="1" t="s">
        <v>632</v>
      </c>
      <c r="E126" s="1" t="s">
        <v>633</v>
      </c>
      <c r="F126" s="4" t="s">
        <v>17</v>
      </c>
      <c r="G126" s="1" t="s">
        <v>18</v>
      </c>
      <c r="H126" s="1" t="s">
        <v>19</v>
      </c>
      <c r="I126" s="1" t="s">
        <v>20</v>
      </c>
      <c r="J126" s="1" t="s">
        <v>634</v>
      </c>
      <c r="K126" s="1" t="s">
        <v>22</v>
      </c>
      <c r="L126" s="1" t="str">
        <f>HYPERLINK("https://files.afu.se/Downloads/Transcripts/Somewhere%20in%20the%20Skies%20(Ryan%20Sprague)/2021 12 20 - Ryan Sprague - Welcome to Somewhere in the Skies (SUBSCRIBE)_PjybU0LLq4c - transcript (automated).pdf","Transcript Link")</f>
        <v>Transcript Link</v>
      </c>
      <c r="M126" s="2" t="str">
        <f>HYPERLINK("https://files.afu.se/Downloads/Transcripts/Somewhere%20in%20the%20Skies%20(Ryan%20Sprague)/2021 12 20 - Ryan Sprague - Welcome to Somewhere in the Skies (SUBSCRIBE)_PjybU0LLq4c - transcript (automated).pdf","Transcript Link")</f>
        <v>Transcript Link</v>
      </c>
    </row>
    <row r="127" spans="1:13" ht="409.5">
      <c r="A127" s="1" t="s">
        <v>635</v>
      </c>
      <c r="B127" s="1" t="s">
        <v>13</v>
      </c>
      <c r="C127" s="4" t="s">
        <v>636</v>
      </c>
      <c r="D127" s="1" t="s">
        <v>637</v>
      </c>
      <c r="E127" s="1" t="s">
        <v>638</v>
      </c>
      <c r="F127" s="4" t="s">
        <v>17</v>
      </c>
      <c r="G127" s="1" t="s">
        <v>18</v>
      </c>
      <c r="H127" s="1" t="s">
        <v>19</v>
      </c>
      <c r="I127" s="1" t="s">
        <v>20</v>
      </c>
      <c r="J127" s="1" t="s">
        <v>639</v>
      </c>
      <c r="K127" s="1" t="s">
        <v>22</v>
      </c>
      <c r="L127" s="1" t="str">
        <f>HYPERLINK("https://files.afu.se/Downloads/Transcripts/Somewhere%20in%20the%20Skies%20(Ryan%20Sprague)/2021 12 19 - Ryan Sprague - Somewhere in the Skies   Close Encounter of the Fatal Kind_Ql8gHL6BBKU - transcript (automated).pdf","Transcript Link")</f>
        <v>Transcript Link</v>
      </c>
      <c r="M127" s="2" t="str">
        <f>HYPERLINK("https://files.afu.se/Downloads/Transcripts/Somewhere%20in%20the%20Skies%20(Ryan%20Sprague)/2021 12 19 - Ryan Sprague - Somewhere in the Skies   Close Encounter of the Fatal Kind_Ql8gHL6BBKU - transcript (automated).pdf","Transcript Link")</f>
        <v>Transcript Link</v>
      </c>
    </row>
    <row r="128" spans="1:13" ht="409.5">
      <c r="A128" s="1" t="s">
        <v>640</v>
      </c>
      <c r="B128" s="1" t="s">
        <v>13</v>
      </c>
      <c r="C128" s="4" t="s">
        <v>641</v>
      </c>
      <c r="D128" s="1" t="s">
        <v>642</v>
      </c>
      <c r="E128" s="1" t="s">
        <v>643</v>
      </c>
      <c r="F128" s="4" t="s">
        <v>17</v>
      </c>
      <c r="G128" s="1" t="s">
        <v>18</v>
      </c>
      <c r="H128" s="1" t="s">
        <v>19</v>
      </c>
      <c r="I128" s="1" t="s">
        <v>20</v>
      </c>
      <c r="J128" s="1" t="s">
        <v>644</v>
      </c>
      <c r="K128" s="1" t="s">
        <v>22</v>
      </c>
      <c r="L128" s="1" t="str">
        <f>HYPERLINK("https://files.afu.se/Downloads/Transcripts/Somewhere%20in%20the%20Skies%20(Ryan%20Sprague)/2021 12 18 - Ryan Sprague - Vintage Skies   'UFOs are Real' (1979)_EKFrPKPyc4o - transcript (automated).pdf","Transcript Link")</f>
        <v>Transcript Link</v>
      </c>
      <c r="M128" s="2" t="str">
        <f>HYPERLINK("https://files.afu.se/Downloads/Transcripts/Somewhere%20in%20the%20Skies%20(Ryan%20Sprague)/2021 12 18 - Ryan Sprague - Vintage Skies   'UFOs are Real' (1979)_EKFrPKPyc4o - transcript (automated).pdf","Transcript Link")</f>
        <v>Transcript Link</v>
      </c>
    </row>
    <row r="129" spans="1:13" ht="409.5">
      <c r="A129" s="1" t="s">
        <v>645</v>
      </c>
      <c r="B129" s="1" t="s">
        <v>13</v>
      </c>
      <c r="C129" s="4" t="s">
        <v>646</v>
      </c>
      <c r="D129" s="1" t="s">
        <v>647</v>
      </c>
      <c r="E129" s="1" t="s">
        <v>648</v>
      </c>
      <c r="F129" s="4" t="s">
        <v>17</v>
      </c>
      <c r="G129" s="1" t="s">
        <v>18</v>
      </c>
      <c r="H129" s="1" t="s">
        <v>19</v>
      </c>
      <c r="I129" s="1" t="s">
        <v>20</v>
      </c>
      <c r="J129" s="1" t="s">
        <v>649</v>
      </c>
      <c r="K129" s="1" t="s">
        <v>22</v>
      </c>
      <c r="L129" s="1" t="str">
        <f>HYPERLINK("https://files.afu.se/Downloads/Transcripts/Somewhere%20in%20the%20Skies%20(Ryan%20Sprague)/2021 12 13 - Ryan Sprague - Somewhere in the Skies   Inside the Basement Office with Steven Greenstreet and Nick Pope_21kD5DI2l6g - transcript (automated).pdf","Transcript Link")</f>
        <v>Transcript Link</v>
      </c>
      <c r="M129" s="2" t="str">
        <f>HYPERLINK("https://files.afu.se/Downloads/Transcripts/Somewhere%20in%20the%20Skies%20(Ryan%20Sprague)/2021 12 13 - Ryan Sprague - Somewhere in the Skies   Inside the Basement Office with Steven Greenstreet and Nick Pope_21kD5DI2l6g - transcript (automated).pdf","Transcript Link")</f>
        <v>Transcript Link</v>
      </c>
    </row>
    <row r="130" spans="1:13" ht="409.5">
      <c r="A130" s="1" t="s">
        <v>650</v>
      </c>
      <c r="B130" s="1" t="s">
        <v>13</v>
      </c>
      <c r="C130" s="4" t="s">
        <v>651</v>
      </c>
      <c r="D130" s="1" t="s">
        <v>652</v>
      </c>
      <c r="E130" s="1" t="s">
        <v>653</v>
      </c>
      <c r="F130" s="4" t="s">
        <v>17</v>
      </c>
      <c r="G130" s="1" t="s">
        <v>18</v>
      </c>
      <c r="H130" s="1" t="s">
        <v>19</v>
      </c>
      <c r="I130" s="1" t="s">
        <v>20</v>
      </c>
      <c r="J130" s="1" t="s">
        <v>654</v>
      </c>
      <c r="K130" s="1" t="s">
        <v>22</v>
      </c>
      <c r="L130" s="1" t="str">
        <f>HYPERLINK("https://files.afu.se/Downloads/Transcripts/Somewhere%20in%20the%20Skies%20(Ryan%20Sprague)/2021 12 01 - Ryan Sprague - Rep. Tim Burchett Criticizes Pentagon's New UFO Office_KoCNaVJ159c - transcript (automated).pdf","Transcript Link")</f>
        <v>Transcript Link</v>
      </c>
      <c r="M130" s="2" t="str">
        <f>HYPERLINK("https://files.afu.se/Downloads/Transcripts/Somewhere%20in%20the%20Skies%20(Ryan%20Sprague)/2021 12 01 - Ryan Sprague - Rep. Tim Burchett Criticizes Pentagon's New UFO Office_KoCNaVJ159c - transcript (automated).pdf","Transcript Link")</f>
        <v>Transcript Link</v>
      </c>
    </row>
    <row r="131" spans="1:13" ht="409.5">
      <c r="A131" s="1" t="s">
        <v>655</v>
      </c>
      <c r="B131" s="1" t="s">
        <v>13</v>
      </c>
      <c r="C131" s="4" t="s">
        <v>656</v>
      </c>
      <c r="D131" s="1" t="s">
        <v>657</v>
      </c>
      <c r="E131" s="1" t="s">
        <v>658</v>
      </c>
      <c r="F131" s="4" t="s">
        <v>17</v>
      </c>
      <c r="G131" s="1" t="s">
        <v>18</v>
      </c>
      <c r="H131" s="1" t="s">
        <v>19</v>
      </c>
      <c r="I131" s="1" t="s">
        <v>20</v>
      </c>
      <c r="J131" s="1" t="s">
        <v>659</v>
      </c>
      <c r="K131" s="1" t="s">
        <v>22</v>
      </c>
      <c r="L131" s="1" t="str">
        <f>HYPERLINK("https://files.afu.se/Downloads/Transcripts/Somewhere%20in%20the%20Skies%20(Ryan%20Sprague)/2021 11 30 - Ryan Sprague - Pentagon Comments on the New DoD UFO Group (AOIMSG)_ZRQUqxFDGaM - transcript (automated).pdf","Transcript Link")</f>
        <v>Transcript Link</v>
      </c>
      <c r="M131" s="2" t="str">
        <f>HYPERLINK("https://files.afu.se/Downloads/Transcripts/Somewhere%20in%20the%20Skies%20(Ryan%20Sprague)/2021 11 30 - Ryan Sprague - Pentagon Comments on the New DoD UFO Group (AOIMSG)_ZRQUqxFDGaM - transcript (automated).pdf","Transcript Link")</f>
        <v>Transcript Link</v>
      </c>
    </row>
    <row r="132" spans="1:13" ht="409.5">
      <c r="A132" s="1" t="s">
        <v>660</v>
      </c>
      <c r="B132" s="1" t="s">
        <v>13</v>
      </c>
      <c r="C132" s="4" t="s">
        <v>661</v>
      </c>
      <c r="D132" s="1" t="s">
        <v>662</v>
      </c>
      <c r="E132" s="1" t="s">
        <v>663</v>
      </c>
      <c r="F132" s="4" t="s">
        <v>17</v>
      </c>
      <c r="G132" s="1" t="s">
        <v>18</v>
      </c>
      <c r="H132" s="1" t="s">
        <v>19</v>
      </c>
      <c r="I132" s="1" t="s">
        <v>20</v>
      </c>
      <c r="J132" s="1" t="s">
        <v>664</v>
      </c>
      <c r="K132" s="1" t="s">
        <v>22</v>
      </c>
      <c r="L132" s="1" t="str">
        <f>HYPERLINK("https://files.afu.se/Downloads/Transcripts/Somewhere%20in%20the%20Skies%20(Ryan%20Sprague)/2021 11 29 - Ryan Sprague - Somewhere in the Skies   Witness Accounts  Volume Eighteen_TawL-kv2V0A - transcript (automated).pdf","Transcript Link")</f>
        <v>Transcript Link</v>
      </c>
      <c r="M132" s="2" t="str">
        <f>HYPERLINK("https://files.afu.se/Downloads/Transcripts/Somewhere%20in%20the%20Skies%20(Ryan%20Sprague)/2021 11 29 - Ryan Sprague - Somewhere in the Skies   Witness Accounts  Volume Eighteen_TawL-kv2V0A - transcript (automated).pdf","Transcript Link")</f>
        <v>Transcript Link</v>
      </c>
    </row>
    <row r="133" spans="1:13" ht="409.5">
      <c r="A133" s="1" t="s">
        <v>665</v>
      </c>
      <c r="B133" s="1" t="s">
        <v>13</v>
      </c>
      <c r="C133" s="4" t="s">
        <v>666</v>
      </c>
      <c r="D133" s="1" t="s">
        <v>667</v>
      </c>
      <c r="E133" s="1" t="s">
        <v>668</v>
      </c>
      <c r="F133" s="4" t="s">
        <v>17</v>
      </c>
      <c r="G133" s="1" t="s">
        <v>18</v>
      </c>
      <c r="H133" s="1" t="s">
        <v>19</v>
      </c>
      <c r="I133" s="1" t="s">
        <v>20</v>
      </c>
      <c r="J133" s="1" t="s">
        <v>669</v>
      </c>
      <c r="K133" s="1" t="s">
        <v>22</v>
      </c>
      <c r="L133" s="1" t="str">
        <f>HYPERLINK("https://files.afu.se/Downloads/Transcripts/Somewhere%20in%20the%20Skies%20(Ryan%20Sprague)/2021 11 14 - Ryan Sprague - Somewhere in the Skies   Soviet UFOs  Behind the Iron Curtain_845pX0WqoTo - transcript (automated).pdf","Transcript Link")</f>
        <v>Transcript Link</v>
      </c>
      <c r="M133" s="2" t="str">
        <f>HYPERLINK("https://files.afu.se/Downloads/Transcripts/Somewhere%20in%20the%20Skies%20(Ryan%20Sprague)/2021 11 14 - Ryan Sprague - Somewhere in the Skies   Soviet UFOs  Behind the Iron Curtain_845pX0WqoTo - transcript (automated).pdf","Transcript Link")</f>
        <v>Transcript Link</v>
      </c>
    </row>
    <row r="134" spans="1:13" ht="409.5">
      <c r="A134" s="1" t="s">
        <v>670</v>
      </c>
      <c r="B134" s="1" t="s">
        <v>13</v>
      </c>
      <c r="C134" s="4" t="s">
        <v>671</v>
      </c>
      <c r="D134" s="1" t="s">
        <v>672</v>
      </c>
      <c r="E134" s="1" t="s">
        <v>673</v>
      </c>
      <c r="F134" s="4" t="s">
        <v>17</v>
      </c>
      <c r="G134" s="1" t="s">
        <v>18</v>
      </c>
      <c r="H134" s="1" t="s">
        <v>19</v>
      </c>
      <c r="I134" s="1" t="s">
        <v>20</v>
      </c>
      <c r="J134" s="1" t="s">
        <v>674</v>
      </c>
      <c r="K134" s="1" t="s">
        <v>22</v>
      </c>
      <c r="L134" s="1" t="str">
        <f>HYPERLINK("https://files.afu.se/Downloads/Transcripts/Somewhere%20in%20the%20Skies%20(Ryan%20Sprague)/2021 11 10 - Ryan Sprague - Reverie Lane_t2KzcYgkWcU - transcript (automated).pdf","Transcript Link")</f>
        <v>Transcript Link</v>
      </c>
      <c r="M134" s="2" t="str">
        <f>HYPERLINK("https://files.afu.se/Downloads/Transcripts/Somewhere%20in%20the%20Skies%20(Ryan%20Sprague)/2021 11 10 - Ryan Sprague - Reverie Lane_t2KzcYgkWcU - transcript (automated).pdf","Transcript Link")</f>
        <v>Transcript Link</v>
      </c>
    </row>
    <row r="135" spans="1:13" ht="409.5">
      <c r="A135" s="1" t="s">
        <v>675</v>
      </c>
      <c r="B135" s="1" t="s">
        <v>13</v>
      </c>
      <c r="C135" s="4" t="s">
        <v>676</v>
      </c>
      <c r="D135" s="1" t="s">
        <v>677</v>
      </c>
      <c r="E135" s="1" t="s">
        <v>678</v>
      </c>
      <c r="F135" s="4" t="s">
        <v>17</v>
      </c>
      <c r="G135" s="1" t="s">
        <v>18</v>
      </c>
      <c r="H135" s="1" t="s">
        <v>19</v>
      </c>
      <c r="I135" s="1" t="s">
        <v>20</v>
      </c>
      <c r="J135" s="1" t="s">
        <v>679</v>
      </c>
      <c r="K135" s="1" t="s">
        <v>22</v>
      </c>
      <c r="L135" s="1" t="str">
        <f>HYPERLINK("https://files.afu.se/Downloads/Transcripts/Somewhere%20in%20the%20Skies%20(Ryan%20Sprague)/2021 11 07 - Ryan Sprague - Somewhere in the Skies   The Saucer Life_PHyQojDYqVs - transcript (automated).pdf","Transcript Link")</f>
        <v>Transcript Link</v>
      </c>
      <c r="M135" s="2" t="str">
        <f>HYPERLINK("https://files.afu.se/Downloads/Transcripts/Somewhere%20in%20the%20Skies%20(Ryan%20Sprague)/2021 11 07 - Ryan Sprague - Somewhere in the Skies   The Saucer Life_PHyQojDYqVs - transcript (automated).pdf","Transcript Link")</f>
        <v>Transcript Link</v>
      </c>
    </row>
    <row r="136" spans="1:13" ht="409.5">
      <c r="A136" s="1" t="s">
        <v>680</v>
      </c>
      <c r="B136" s="1" t="s">
        <v>13</v>
      </c>
      <c r="C136" s="4" t="s">
        <v>681</v>
      </c>
      <c r="D136" s="1" t="s">
        <v>682</v>
      </c>
      <c r="E136" s="1" t="s">
        <v>683</v>
      </c>
      <c r="F136" s="4" t="s">
        <v>17</v>
      </c>
      <c r="G136" s="1" t="s">
        <v>18</v>
      </c>
      <c r="H136" s="1" t="s">
        <v>19</v>
      </c>
      <c r="I136" s="1" t="s">
        <v>20</v>
      </c>
      <c r="J136" s="1" t="s">
        <v>684</v>
      </c>
      <c r="K136" s="1" t="s">
        <v>22</v>
      </c>
      <c r="L136" s="1" t="str">
        <f>HYPERLINK("https://files.afu.se/Downloads/Transcripts/Somewhere%20in%20the%20Skies%20(Ryan%20Sprague)/2021 11 01 - Ryan Sprague - Somewhere in the Skies   The UFO Crash of Tarija_rH5-84RpWVU - transcript (automated).pdf","Transcript Link")</f>
        <v>Transcript Link</v>
      </c>
      <c r="M136" s="2" t="str">
        <f>HYPERLINK("https://files.afu.se/Downloads/Transcripts/Somewhere%20in%20the%20Skies%20(Ryan%20Sprague)/2021 11 01 - Ryan Sprague - Somewhere in the Skies   The UFO Crash of Tarija_rH5-84RpWVU - transcript (automated).pdf","Transcript Link")</f>
        <v>Transcript Link</v>
      </c>
    </row>
    <row r="137" spans="1:13" ht="409.5">
      <c r="A137" s="1" t="s">
        <v>685</v>
      </c>
      <c r="B137" s="1" t="s">
        <v>13</v>
      </c>
      <c r="C137" s="4" t="s">
        <v>686</v>
      </c>
      <c r="D137" s="1" t="s">
        <v>687</v>
      </c>
      <c r="E137" s="1" t="s">
        <v>688</v>
      </c>
      <c r="F137" s="4" t="s">
        <v>17</v>
      </c>
      <c r="G137" s="1" t="s">
        <v>18</v>
      </c>
      <c r="H137" s="1" t="s">
        <v>19</v>
      </c>
      <c r="I137" s="1" t="s">
        <v>20</v>
      </c>
      <c r="J137" s="1" t="s">
        <v>689</v>
      </c>
      <c r="K137" s="1" t="s">
        <v>22</v>
      </c>
      <c r="L137" s="1" t="str">
        <f>HYPERLINK("https://files.afu.se/Downloads/Transcripts/Somewhere%20in%20the%20Skies%20(Ryan%20Sprague)/2021 10 24 - Ryan Sprague - Somewhere in the Skies   UFOs Over Africa_hccZ_YzYo7c - transcript (automated).pdf","Transcript Link")</f>
        <v>Transcript Link</v>
      </c>
      <c r="M137" s="2" t="str">
        <f>HYPERLINK("https://files.afu.se/Downloads/Transcripts/Somewhere%20in%20the%20Skies%20(Ryan%20Sprague)/2021 10 24 - Ryan Sprague - Somewhere in the Skies   UFOs Over Africa_hccZ_YzYo7c - transcript (automated).pdf","Transcript Link")</f>
        <v>Transcript Link</v>
      </c>
    </row>
    <row r="138" spans="1:13" ht="409.5">
      <c r="A138" s="1" t="s">
        <v>690</v>
      </c>
      <c r="B138" s="1" t="s">
        <v>13</v>
      </c>
      <c r="C138" s="4" t="s">
        <v>691</v>
      </c>
      <c r="D138" s="1" t="s">
        <v>692</v>
      </c>
      <c r="E138" s="1" t="s">
        <v>693</v>
      </c>
      <c r="F138" s="4" t="s">
        <v>17</v>
      </c>
      <c r="G138" s="1" t="s">
        <v>18</v>
      </c>
      <c r="H138" s="1" t="s">
        <v>19</v>
      </c>
      <c r="I138" s="1" t="s">
        <v>20</v>
      </c>
      <c r="J138" s="1" t="s">
        <v>694</v>
      </c>
      <c r="K138" s="1" t="s">
        <v>22</v>
      </c>
      <c r="L138" s="1" t="str">
        <f>HYPERLINK("https://files.afu.se/Downloads/Transcripts/Somewhere%20in%20the%20Skies%20(Ryan%20Sprague)/2021 10 19 - Ryan Sprague - HALLOWEEN SERIES   Houska Castle  The Gateway to Hell_6za10FGooF4 - transcript (automated).pdf","Transcript Link")</f>
        <v>Transcript Link</v>
      </c>
      <c r="M138" s="2" t="str">
        <f>HYPERLINK("https://files.afu.se/Downloads/Transcripts/Somewhere%20in%20the%20Skies%20(Ryan%20Sprague)/2021 10 19 - Ryan Sprague - HALLOWEEN SERIES   Houska Castle  The Gateway to Hell_6za10FGooF4 - transcript (automated).pdf","Transcript Link")</f>
        <v>Transcript Link</v>
      </c>
    </row>
    <row r="139" spans="1:13" ht="409.5">
      <c r="A139" s="1" t="s">
        <v>695</v>
      </c>
      <c r="B139" s="1" t="s">
        <v>13</v>
      </c>
      <c r="C139" s="4" t="s">
        <v>696</v>
      </c>
      <c r="D139" s="1" t="s">
        <v>697</v>
      </c>
      <c r="E139" s="1" t="s">
        <v>698</v>
      </c>
      <c r="F139" s="4" t="s">
        <v>17</v>
      </c>
      <c r="G139" s="1" t="s">
        <v>18</v>
      </c>
      <c r="H139" s="1" t="s">
        <v>19</v>
      </c>
      <c r="I139" s="1" t="s">
        <v>20</v>
      </c>
      <c r="J139" s="1" t="s">
        <v>699</v>
      </c>
      <c r="K139" s="1" t="s">
        <v>22</v>
      </c>
      <c r="L139" s="1">
        <v>0</v>
      </c>
      <c r="M139" s="2">
        <v>0</v>
      </c>
    </row>
    <row r="140" spans="1:13" ht="409.5">
      <c r="A140" s="1" t="s">
        <v>700</v>
      </c>
      <c r="B140" s="1" t="s">
        <v>13</v>
      </c>
      <c r="C140" s="4" t="s">
        <v>701</v>
      </c>
      <c r="D140" s="1" t="s">
        <v>702</v>
      </c>
      <c r="E140" s="1" t="s">
        <v>703</v>
      </c>
      <c r="F140" s="4" t="s">
        <v>17</v>
      </c>
      <c r="G140" s="1" t="s">
        <v>18</v>
      </c>
      <c r="H140" s="1" t="s">
        <v>19</v>
      </c>
      <c r="I140" s="1" t="s">
        <v>20</v>
      </c>
      <c r="J140" s="1" t="s">
        <v>704</v>
      </c>
      <c r="K140" s="1" t="s">
        <v>22</v>
      </c>
      <c r="L140" s="1" t="str">
        <f>HYPERLINK("https://files.afu.se/Downloads/Transcripts/Somewhere%20in%20the%20Skies%20(Ryan%20Sprague)/2021 10 16 - Ryan Sprague - Extended Conversation with Jason Eisener on Slumber Party Alien Abduction_q_bJEOohUiE - transcript (automated).pdf","Transcript Link")</f>
        <v>Transcript Link</v>
      </c>
      <c r="M140" s="2" t="str">
        <f>HYPERLINK("https://files.afu.se/Downloads/Transcripts/Somewhere%20in%20the%20Skies%20(Ryan%20Sprague)/2021 10 16 - Ryan Sprague - Extended Conversation with Jason Eisener on Slumber Party Alien Abduction_q_bJEOohUiE - transcript (automated).pdf","Transcript Link")</f>
        <v>Transcript Link</v>
      </c>
    </row>
    <row r="141" spans="1:13" ht="409.5">
      <c r="A141" s="1" t="s">
        <v>705</v>
      </c>
      <c r="B141" s="1" t="s">
        <v>13</v>
      </c>
      <c r="C141" s="4" t="s">
        <v>706</v>
      </c>
      <c r="D141" s="1" t="s">
        <v>707</v>
      </c>
      <c r="E141" s="1" t="s">
        <v>708</v>
      </c>
      <c r="F141" s="4" t="s">
        <v>17</v>
      </c>
      <c r="G141" s="1" t="s">
        <v>18</v>
      </c>
      <c r="H141" s="1" t="s">
        <v>19</v>
      </c>
      <c r="I141" s="1" t="s">
        <v>20</v>
      </c>
      <c r="J141" s="1" t="s">
        <v>709</v>
      </c>
      <c r="K141" s="1" t="s">
        <v>22</v>
      </c>
      <c r="L141" s="1" t="str">
        <f>HYPERLINK("https://files.afu.se/Downloads/Transcripts/Somewhere%20in%20the%20Skies%20(Ryan%20Sprague)/2021 10 10 - Ryan Sprague - Somewhere in the Skies   Blue Book with Michael Avon Oeming_w3sJ4E9XWg0 - transcript (automated).pdf","Transcript Link")</f>
        <v>Transcript Link</v>
      </c>
      <c r="M141" s="2" t="str">
        <f>HYPERLINK("https://files.afu.se/Downloads/Transcripts/Somewhere%20in%20the%20Skies%20(Ryan%20Sprague)/2021 10 10 - Ryan Sprague - Somewhere in the Skies   Blue Book with Michael Avon Oeming_w3sJ4E9XWg0 - transcript (automated).pdf","Transcript Link")</f>
        <v>Transcript Link</v>
      </c>
    </row>
    <row r="142" spans="1:13" ht="409.5">
      <c r="A142" s="1" t="s">
        <v>710</v>
      </c>
      <c r="B142" s="1" t="s">
        <v>13</v>
      </c>
      <c r="C142" s="4" t="s">
        <v>711</v>
      </c>
      <c r="D142" s="1" t="s">
        <v>712</v>
      </c>
      <c r="E142" s="1" t="s">
        <v>713</v>
      </c>
      <c r="F142" s="4" t="s">
        <v>17</v>
      </c>
      <c r="G142" s="1" t="s">
        <v>18</v>
      </c>
      <c r="H142" s="1" t="s">
        <v>19</v>
      </c>
      <c r="I142" s="1" t="s">
        <v>20</v>
      </c>
      <c r="J142" s="1" t="s">
        <v>714</v>
      </c>
      <c r="K142" s="1" t="s">
        <v>22</v>
      </c>
      <c r="L142" s="1" t="str">
        <f>HYPERLINK("https://files.afu.se/Downloads/Transcripts/Somewhere%20in%20the%20Skies%20(Ryan%20Sprague)/2021 10 03 - Ryan Sprague - Somewhere in the Skies   The 1952 UFO Invasion  Then and Now_XUFv9905ELw - transcript (automated).pdf","Transcript Link")</f>
        <v>Transcript Link</v>
      </c>
      <c r="M142" s="2" t="str">
        <f>HYPERLINK("https://files.afu.se/Downloads/Transcripts/Somewhere%20in%20the%20Skies%20(Ryan%20Sprague)/2021 10 03 - Ryan Sprague - Somewhere in the Skies   The 1952 UFO Invasion  Then and Now_XUFv9905ELw - transcript (automated).pdf","Transcript Link")</f>
        <v>Transcript Link</v>
      </c>
    </row>
    <row r="143" spans="1:13" ht="409.5">
      <c r="A143" s="1" t="s">
        <v>715</v>
      </c>
      <c r="B143" s="1" t="s">
        <v>13</v>
      </c>
      <c r="C143" s="4" t="s">
        <v>716</v>
      </c>
      <c r="D143" s="1" t="s">
        <v>717</v>
      </c>
      <c r="E143" s="1" t="s">
        <v>718</v>
      </c>
      <c r="F143" s="4" t="s">
        <v>17</v>
      </c>
      <c r="G143" s="1" t="s">
        <v>18</v>
      </c>
      <c r="H143" s="1" t="s">
        <v>19</v>
      </c>
      <c r="I143" s="1" t="s">
        <v>20</v>
      </c>
      <c r="J143" s="1" t="s">
        <v>719</v>
      </c>
      <c r="K143" s="1" t="s">
        <v>22</v>
      </c>
      <c r="L143" s="1" t="str">
        <f>HYPERLINK("https://files.afu.se/Downloads/Transcripts/Somewhere%20in%20the%20Skies%20(Ryan%20Sprague)/2021 09 24 - Ryan Sprague - CASE FILES  009   The Trumbull County UFO Incident_9opju3DvIN4 - transcript (automated).pdf","Transcript Link")</f>
        <v>Transcript Link</v>
      </c>
      <c r="M143" s="2" t="str">
        <f>HYPERLINK("https://files.afu.se/Downloads/Transcripts/Somewhere%20in%20the%20Skies%20(Ryan%20Sprague)/2021 09 24 - Ryan Sprague - CASE FILES  009   The Trumbull County UFO Incident_9opju3DvIN4 - transcript (automated).pdf","Transcript Link")</f>
        <v>Transcript Link</v>
      </c>
    </row>
    <row r="144" spans="1:13" ht="409.5">
      <c r="A144" s="1" t="s">
        <v>720</v>
      </c>
      <c r="B144" s="1" t="s">
        <v>13</v>
      </c>
      <c r="C144" s="4" t="s">
        <v>721</v>
      </c>
      <c r="D144" s="1" t="s">
        <v>722</v>
      </c>
      <c r="E144" s="1" t="s">
        <v>723</v>
      </c>
      <c r="F144" s="4" t="s">
        <v>17</v>
      </c>
      <c r="G144" s="1" t="s">
        <v>18</v>
      </c>
      <c r="H144" s="1" t="s">
        <v>19</v>
      </c>
      <c r="I144" s="1" t="s">
        <v>20</v>
      </c>
      <c r="J144" s="1" t="s">
        <v>724</v>
      </c>
      <c r="K144" s="1" t="s">
        <v>22</v>
      </c>
      <c r="L144" s="1">
        <v>0</v>
      </c>
      <c r="M144" s="2">
        <v>0</v>
      </c>
    </row>
    <row r="145" spans="1:13" ht="409.5">
      <c r="A145" s="1" t="s">
        <v>725</v>
      </c>
      <c r="B145" s="1" t="s">
        <v>13</v>
      </c>
      <c r="C145" s="4" t="s">
        <v>726</v>
      </c>
      <c r="D145" s="1" t="s">
        <v>727</v>
      </c>
      <c r="E145" s="1" t="s">
        <v>728</v>
      </c>
      <c r="F145" s="4" t="s">
        <v>17</v>
      </c>
      <c r="G145" s="1" t="s">
        <v>18</v>
      </c>
      <c r="H145" s="1" t="s">
        <v>19</v>
      </c>
      <c r="I145" s="1" t="s">
        <v>20</v>
      </c>
      <c r="J145" s="1" t="s">
        <v>729</v>
      </c>
      <c r="K145" s="1" t="s">
        <v>22</v>
      </c>
      <c r="L145" s="1" t="str">
        <f>HYPERLINK("https://files.afu.se/Downloads/Transcripts/Somewhere%20in%20the%20Skies%20(Ryan%20Sprague)/2021 09 13 - Ryan Sprague - Somewhere in the Skies   USOs  Mystery of the Fast Movers_2CqY7GAZuvE - transcript (automated).pdf","Transcript Link")</f>
        <v>Transcript Link</v>
      </c>
      <c r="M145" s="2" t="str">
        <f>HYPERLINK("https://files.afu.se/Downloads/Transcripts/Somewhere%20in%20the%20Skies%20(Ryan%20Sprague)/2021 09 13 - Ryan Sprague - Somewhere in the Skies   USOs  Mystery of the Fast Movers_2CqY7GAZuvE - transcript (automated).pdf","Transcript Link")</f>
        <v>Transcript Link</v>
      </c>
    </row>
    <row r="146" spans="1:13" ht="409.5">
      <c r="A146" s="1" t="s">
        <v>730</v>
      </c>
      <c r="B146" s="1" t="s">
        <v>13</v>
      </c>
      <c r="C146" s="4" t="s">
        <v>731</v>
      </c>
      <c r="D146" s="1" t="s">
        <v>732</v>
      </c>
      <c r="E146" s="1" t="s">
        <v>733</v>
      </c>
      <c r="F146" s="4" t="s">
        <v>17</v>
      </c>
      <c r="G146" s="1" t="s">
        <v>18</v>
      </c>
      <c r="H146" s="1" t="s">
        <v>19</v>
      </c>
      <c r="I146" s="1" t="s">
        <v>20</v>
      </c>
      <c r="J146" s="1" t="s">
        <v>734</v>
      </c>
      <c r="K146" s="1" t="s">
        <v>22</v>
      </c>
      <c r="L146" s="1" t="str">
        <f>HYPERLINK("https://files.afu.se/Downloads/Transcripts/Somewhere%20in%20the%20Skies%20(Ryan%20Sprague)/2021 09 07 - Ryan Sprague - CASE FILES  008   The Strange Disappearance of Gerry Irwin_v9AwRI8I2v4 - transcript (automated).pdf","Transcript Link")</f>
        <v>Transcript Link</v>
      </c>
      <c r="M146" s="2" t="str">
        <f>HYPERLINK("https://files.afu.se/Downloads/Transcripts/Somewhere%20in%20the%20Skies%20(Ryan%20Sprague)/2021 09 07 - Ryan Sprague - CASE FILES  008   The Strange Disappearance of Gerry Irwin_v9AwRI8I2v4 - transcript (automated).pdf","Transcript Link")</f>
        <v>Transcript Link</v>
      </c>
    </row>
    <row r="147" spans="1:13" ht="409.5">
      <c r="A147" s="1" t="s">
        <v>735</v>
      </c>
      <c r="B147" s="1" t="s">
        <v>13</v>
      </c>
      <c r="C147" s="4" t="s">
        <v>736</v>
      </c>
      <c r="D147" s="1" t="s">
        <v>737</v>
      </c>
      <c r="E147" s="1" t="s">
        <v>738</v>
      </c>
      <c r="F147" s="4" t="s">
        <v>17</v>
      </c>
      <c r="G147" s="1" t="s">
        <v>18</v>
      </c>
      <c r="H147" s="1" t="s">
        <v>19</v>
      </c>
      <c r="I147" s="1" t="s">
        <v>20</v>
      </c>
      <c r="J147" s="1" t="s">
        <v>739</v>
      </c>
      <c r="K147" s="1" t="s">
        <v>22</v>
      </c>
      <c r="L147" s="1" t="str">
        <f>HYPERLINK("https://files.afu.se/Downloads/Transcripts/Somewhere%20in%20the%20Skies%20(Ryan%20Sprague)/2021 09 06 - Ryan Sprague - Somewhere in the Skies   A Rabbit Hole of UFOs with Mick West_zgGHUsXg-oo - transcript (automated).pdf","Transcript Link")</f>
        <v>Transcript Link</v>
      </c>
      <c r="M147" s="2" t="str">
        <f>HYPERLINK("https://files.afu.se/Downloads/Transcripts/Somewhere%20in%20the%20Skies%20(Ryan%20Sprague)/2021 09 06 - Ryan Sprague - Somewhere in the Skies   A Rabbit Hole of UFOs with Mick West_zgGHUsXg-oo - transcript (automated).pdf","Transcript Link")</f>
        <v>Transcript Link</v>
      </c>
    </row>
    <row r="148" spans="1:13" ht="409.5">
      <c r="A148" s="1" t="s">
        <v>740</v>
      </c>
      <c r="B148" s="1" t="s">
        <v>13</v>
      </c>
      <c r="C148" s="4" t="s">
        <v>741</v>
      </c>
      <c r="D148" s="1" t="s">
        <v>742</v>
      </c>
      <c r="E148" s="1" t="s">
        <v>743</v>
      </c>
      <c r="F148" s="4" t="s">
        <v>17</v>
      </c>
      <c r="G148" s="1" t="s">
        <v>18</v>
      </c>
      <c r="H148" s="1" t="s">
        <v>19</v>
      </c>
      <c r="I148" s="1" t="s">
        <v>20</v>
      </c>
      <c r="J148" s="1" t="s">
        <v>744</v>
      </c>
      <c r="K148" s="1" t="s">
        <v>22</v>
      </c>
      <c r="L148" s="1" t="str">
        <f>HYPERLINK("https://files.afu.se/Downloads/Transcripts/Somewhere%20in%20the%20Skies%20(Ryan%20Sprague)/2021 08 27 - Ryan Sprague - Somewhere in the Skies   The 2021 International UFO Congress_IqpPobEjNH0 - transcript (automated).pdf","Transcript Link")</f>
        <v>Transcript Link</v>
      </c>
      <c r="M148" s="2" t="str">
        <f>HYPERLINK("https://files.afu.se/Downloads/Transcripts/Somewhere%20in%20the%20Skies%20(Ryan%20Sprague)/2021 08 27 - Ryan Sprague - Somewhere in the Skies   The 2021 International UFO Congress_IqpPobEjNH0 - transcript (automated).pdf","Transcript Link")</f>
        <v>Transcript Link</v>
      </c>
    </row>
    <row r="149" spans="1:13" ht="195">
      <c r="A149" s="1" t="s">
        <v>745</v>
      </c>
      <c r="B149" s="1" t="s">
        <v>13</v>
      </c>
      <c r="C149" s="4" t="s">
        <v>746</v>
      </c>
      <c r="D149" s="1" t="s">
        <v>747</v>
      </c>
      <c r="E149" s="1" t="s">
        <v>748</v>
      </c>
      <c r="F149" s="4" t="s">
        <v>17</v>
      </c>
      <c r="G149" s="1" t="s">
        <v>18</v>
      </c>
      <c r="H149" s="1" t="s">
        <v>19</v>
      </c>
      <c r="I149" s="1" t="s">
        <v>20</v>
      </c>
      <c r="J149" s="1" t="s">
        <v>749</v>
      </c>
      <c r="K149" s="1" t="s">
        <v>22</v>
      </c>
      <c r="L149" s="1" t="str">
        <f>HYPERLINK("https://files.afu.se/Downloads/Transcripts/Somewhere%20in%20the%20Skies%20(Ryan%20Sprague)/2021 08 24 - Ryan Sprague - VOTE for Somewhere in the Skies in the Paranormal Podcast Awards!_uKwtPGuUVMw - transcript (automated).pdf","Transcript Link")</f>
        <v>Transcript Link</v>
      </c>
      <c r="M149" s="2" t="str">
        <f>HYPERLINK("https://files.afu.se/Downloads/Transcripts/Somewhere%20in%20the%20Skies%20(Ryan%20Sprague)/2021 08 24 - Ryan Sprague - VOTE for Somewhere in the Skies in the Paranormal Podcast Awards!_uKwtPGuUVMw - transcript (automated).pdf","Transcript Link")</f>
        <v>Transcript Link</v>
      </c>
    </row>
    <row r="150" spans="1:13" ht="409.5">
      <c r="A150" s="1" t="s">
        <v>750</v>
      </c>
      <c r="B150" s="1" t="s">
        <v>13</v>
      </c>
      <c r="C150" s="4" t="s">
        <v>751</v>
      </c>
      <c r="D150" s="1" t="s">
        <v>752</v>
      </c>
      <c r="E150" s="1" t="s">
        <v>753</v>
      </c>
      <c r="F150" s="4" t="s">
        <v>17</v>
      </c>
      <c r="G150" s="1" t="s">
        <v>18</v>
      </c>
      <c r="H150" s="1" t="s">
        <v>19</v>
      </c>
      <c r="I150" s="1" t="s">
        <v>20</v>
      </c>
      <c r="J150" s="1" t="s">
        <v>754</v>
      </c>
      <c r="K150" s="1" t="s">
        <v>22</v>
      </c>
      <c r="L150" s="1" t="str">
        <f>HYPERLINK("https://files.afu.se/Downloads/Transcripts/Somewhere%20in%20the%20Skies%20(Ryan%20Sprague)/2021 08 15 - Ryan Sprague - Somewhere in the Skies   Witness Accounts  Volume Seventeen_2b1zC_ba-2s - transcript (automated).pdf","Transcript Link")</f>
        <v>Transcript Link</v>
      </c>
      <c r="M150" s="2" t="str">
        <f>HYPERLINK("https://files.afu.se/Downloads/Transcripts/Somewhere%20in%20the%20Skies%20(Ryan%20Sprague)/2021 08 15 - Ryan Sprague - Somewhere in the Skies   Witness Accounts  Volume Seventeen_2b1zC_ba-2s - transcript (automated).pdf","Transcript Link")</f>
        <v>Transcript Link</v>
      </c>
    </row>
    <row r="151" spans="1:13" ht="409.5">
      <c r="A151" s="1" t="s">
        <v>755</v>
      </c>
      <c r="B151" s="1" t="s">
        <v>13</v>
      </c>
      <c r="C151" s="4" t="s">
        <v>756</v>
      </c>
      <c r="D151" s="1" t="s">
        <v>757</v>
      </c>
      <c r="E151" s="1" t="s">
        <v>758</v>
      </c>
      <c r="F151" s="4" t="s">
        <v>17</v>
      </c>
      <c r="G151" s="1" t="s">
        <v>18</v>
      </c>
      <c r="H151" s="1" t="s">
        <v>19</v>
      </c>
      <c r="I151" s="1" t="s">
        <v>20</v>
      </c>
      <c r="J151" s="1" t="s">
        <v>759</v>
      </c>
      <c r="K151" s="1" t="s">
        <v>22</v>
      </c>
      <c r="L151" s="1">
        <v>0</v>
      </c>
      <c r="M151" s="2">
        <v>0</v>
      </c>
    </row>
    <row r="152" spans="1:13" ht="409.5">
      <c r="A152" s="1" t="s">
        <v>760</v>
      </c>
      <c r="B152" s="1" t="s">
        <v>13</v>
      </c>
      <c r="C152" s="4" t="s">
        <v>761</v>
      </c>
      <c r="D152" s="1" t="s">
        <v>762</v>
      </c>
      <c r="E152" s="1" t="s">
        <v>763</v>
      </c>
      <c r="F152" s="4" t="s">
        <v>17</v>
      </c>
      <c r="G152" s="1" t="s">
        <v>18</v>
      </c>
      <c r="H152" s="1" t="s">
        <v>19</v>
      </c>
      <c r="I152" s="1" t="s">
        <v>20</v>
      </c>
      <c r="J152" s="1" t="s">
        <v>764</v>
      </c>
      <c r="K152" s="1" t="s">
        <v>22</v>
      </c>
      <c r="L152" s="1" t="str">
        <f>HYPERLINK("https://files.afu.se/Downloads/Transcripts/Somewhere%20in%20the%20Skies%20(Ryan%20Sprague)/2021 08 04 - Ryan Sprague - Vintage Skies   Roswell  Top Secret (1998)_KdNV285Hsp0 - transcript (automated).pdf","Transcript Link")</f>
        <v>Transcript Link</v>
      </c>
      <c r="M152" s="2" t="str">
        <f>HYPERLINK("https://files.afu.se/Downloads/Transcripts/Somewhere%20in%20the%20Skies%20(Ryan%20Sprague)/2021 08 04 - Ryan Sprague - Vintage Skies   Roswell  Top Secret (1998)_KdNV285Hsp0 - transcript (automated).pdf","Transcript Link")</f>
        <v>Transcript Link</v>
      </c>
    </row>
    <row r="153" spans="1:13" ht="409.5">
      <c r="A153" s="1" t="s">
        <v>765</v>
      </c>
      <c r="B153" s="1" t="s">
        <v>13</v>
      </c>
      <c r="C153" s="4" t="s">
        <v>766</v>
      </c>
      <c r="D153" s="1" t="s">
        <v>767</v>
      </c>
      <c r="E153" s="1" t="s">
        <v>768</v>
      </c>
      <c r="F153" s="4" t="s">
        <v>17</v>
      </c>
      <c r="G153" s="1" t="s">
        <v>18</v>
      </c>
      <c r="H153" s="1" t="s">
        <v>19</v>
      </c>
      <c r="I153" s="1" t="s">
        <v>20</v>
      </c>
      <c r="J153" s="1" t="s">
        <v>769</v>
      </c>
      <c r="K153" s="1" t="s">
        <v>22</v>
      </c>
      <c r="L153" s="1" t="str">
        <f>HYPERLINK("https://files.afu.se/Downloads/Transcripts/Somewhere%20in%20the%20Skies%20(Ryan%20Sprague)/2021 08 01 - Ryan Sprague - Somewhere in the Skies   On the Trail of UFOs  Dark Sky_Z9DEnvf348E - transcript (automated).pdf","Transcript Link")</f>
        <v>Transcript Link</v>
      </c>
      <c r="M153" s="2" t="str">
        <f>HYPERLINK("https://files.afu.se/Downloads/Transcripts/Somewhere%20in%20the%20Skies%20(Ryan%20Sprague)/2021 08 01 - Ryan Sprague - Somewhere in the Skies   On the Trail of UFOs  Dark Sky_Z9DEnvf348E - transcript (automated).pdf","Transcript Link")</f>
        <v>Transcript Link</v>
      </c>
    </row>
    <row r="154" spans="1:13" ht="409.5">
      <c r="A154" s="1" t="s">
        <v>770</v>
      </c>
      <c r="B154" s="1" t="s">
        <v>13</v>
      </c>
      <c r="C154" s="4" t="s">
        <v>771</v>
      </c>
      <c r="D154" s="1" t="s">
        <v>772</v>
      </c>
      <c r="E154" s="1" t="s">
        <v>773</v>
      </c>
      <c r="F154" s="4" t="s">
        <v>17</v>
      </c>
      <c r="G154" s="1" t="s">
        <v>18</v>
      </c>
      <c r="H154" s="1" t="s">
        <v>19</v>
      </c>
      <c r="I154" s="1" t="s">
        <v>20</v>
      </c>
      <c r="J154" s="1" t="s">
        <v>774</v>
      </c>
      <c r="K154" s="1" t="s">
        <v>22</v>
      </c>
      <c r="L154" s="1" t="str">
        <f>HYPERLINK("https://files.afu.se/Downloads/Transcripts/Somewhere%20in%20the%20Skies%20(Ryan%20Sprague)/2021 07 29 - Ryan Sprague - Vintage Skies   James E. McDonald on ABC Television (1967)_6h9fdA-JXqA - transcript (automated).pdf","Transcript Link")</f>
        <v>Transcript Link</v>
      </c>
      <c r="M154" s="2" t="str">
        <f>HYPERLINK("https://files.afu.se/Downloads/Transcripts/Somewhere%20in%20the%20Skies%20(Ryan%20Sprague)/2021 07 29 - Ryan Sprague - Vintage Skies   James E. McDonald on ABC Television (1967)_6h9fdA-JXqA - transcript (automated).pdf","Transcript Link")</f>
        <v>Transcript Link</v>
      </c>
    </row>
    <row r="155" spans="1:13" ht="409.5">
      <c r="A155" s="1" t="s">
        <v>775</v>
      </c>
      <c r="B155" s="1" t="s">
        <v>13</v>
      </c>
      <c r="C155" s="4" t="s">
        <v>776</v>
      </c>
      <c r="D155" s="1" t="s">
        <v>777</v>
      </c>
      <c r="E155" s="1" t="s">
        <v>778</v>
      </c>
      <c r="F155" s="4" t="s">
        <v>17</v>
      </c>
      <c r="G155" s="1" t="s">
        <v>18</v>
      </c>
      <c r="H155" s="1" t="s">
        <v>19</v>
      </c>
      <c r="I155" s="1" t="s">
        <v>20</v>
      </c>
      <c r="J155" s="1" t="s">
        <v>779</v>
      </c>
      <c r="K155" s="1" t="s">
        <v>22</v>
      </c>
      <c r="L155" s="1" t="str">
        <f>HYPERLINK("https://files.afu.se/Downloads/Transcripts/Somewhere%20in%20the%20Skies%20(Ryan%20Sprague)/2021 07 25 - Ryan Sprague - Somewhere in the Skies   In Plain Sight with Ross Coulthart_4JbR9jZyK70 - transcript (automated).pdf","Transcript Link")</f>
        <v>Transcript Link</v>
      </c>
      <c r="M155" s="2" t="str">
        <f>HYPERLINK("https://files.afu.se/Downloads/Transcripts/Somewhere%20in%20the%20Skies%20(Ryan%20Sprague)/2021 07 25 - Ryan Sprague - Somewhere in the Skies   In Plain Sight with Ross Coulthart_4JbR9jZyK70 - transcript (automated).pdf","Transcript Link")</f>
        <v>Transcript Link</v>
      </c>
    </row>
    <row r="156" spans="1:13" ht="409.5">
      <c r="A156" s="1" t="s">
        <v>780</v>
      </c>
      <c r="B156" s="1" t="s">
        <v>13</v>
      </c>
      <c r="C156" s="4" t="s">
        <v>781</v>
      </c>
      <c r="D156" s="1" t="s">
        <v>782</v>
      </c>
      <c r="E156" s="1" t="s">
        <v>783</v>
      </c>
      <c r="F156" s="4" t="s">
        <v>17</v>
      </c>
      <c r="G156" s="1" t="s">
        <v>18</v>
      </c>
      <c r="H156" s="1" t="s">
        <v>19</v>
      </c>
      <c r="I156" s="1" t="s">
        <v>20</v>
      </c>
      <c r="J156" s="1" t="s">
        <v>784</v>
      </c>
      <c r="K156" s="1" t="s">
        <v>22</v>
      </c>
      <c r="L156" s="1" t="str">
        <f>HYPERLINK("https://files.afu.se/Downloads/Transcripts/Somewhere%20in%20the%20Skies%20(Ryan%20Sprague)/2021 07 19 - Ryan Sprague - Somewhere in the Skies   Six Degrees of General McCasland_t0Zm29ivriE - transcript (automated).pdf","Transcript Link")</f>
        <v>Transcript Link</v>
      </c>
      <c r="M156" s="2" t="str">
        <f>HYPERLINK("https://files.afu.se/Downloads/Transcripts/Somewhere%20in%20the%20Skies%20(Ryan%20Sprague)/2021 07 19 - Ryan Sprague - Somewhere in the Skies   Six Degrees of General McCasland_t0Zm29ivriE - transcript (automated).pdf","Transcript Link")</f>
        <v>Transcript Link</v>
      </c>
    </row>
    <row r="157" spans="1:13" ht="409.5">
      <c r="A157" s="1" t="s">
        <v>785</v>
      </c>
      <c r="B157" s="1" t="s">
        <v>13</v>
      </c>
      <c r="C157" s="4" t="s">
        <v>786</v>
      </c>
      <c r="D157" s="1" t="s">
        <v>787</v>
      </c>
      <c r="E157" s="1" t="s">
        <v>788</v>
      </c>
      <c r="F157" s="4" t="s">
        <v>17</v>
      </c>
      <c r="G157" s="1" t="s">
        <v>18</v>
      </c>
      <c r="H157" s="1" t="s">
        <v>19</v>
      </c>
      <c r="I157" s="1" t="s">
        <v>20</v>
      </c>
      <c r="J157" s="1" t="s">
        <v>789</v>
      </c>
      <c r="K157" s="1" t="s">
        <v>22</v>
      </c>
      <c r="L157" s="1" t="str">
        <f>HYPERLINK("https://files.afu.se/Downloads/Transcripts/Somewhere%20in%20the%20Skies%20(Ryan%20Sprague)/2021 07 16 - Ryan Sprague - Vintage Skies   The M.I.T. UFO Abduction Roundtable (1992)_bxUlVTOnMwI - transcript (automated).pdf","Transcript Link")</f>
        <v>Transcript Link</v>
      </c>
      <c r="M157" s="2" t="str">
        <f>HYPERLINK("https://files.afu.se/Downloads/Transcripts/Somewhere%20in%20the%20Skies%20(Ryan%20Sprague)/2021 07 16 - Ryan Sprague - Vintage Skies   The M.I.T. UFO Abduction Roundtable (1992)_bxUlVTOnMwI - transcript (automated).pdf","Transcript Link")</f>
        <v>Transcript Link</v>
      </c>
    </row>
    <row r="158" spans="1:13" ht="409.5">
      <c r="A158" s="1" t="s">
        <v>790</v>
      </c>
      <c r="B158" s="1" t="s">
        <v>13</v>
      </c>
      <c r="C158" s="4" t="s">
        <v>791</v>
      </c>
      <c r="D158" s="1" t="s">
        <v>792</v>
      </c>
      <c r="E158" s="1" t="s">
        <v>793</v>
      </c>
      <c r="F158" s="4" t="s">
        <v>17</v>
      </c>
      <c r="G158" s="1" t="s">
        <v>18</v>
      </c>
      <c r="H158" s="1" t="s">
        <v>19</v>
      </c>
      <c r="I158" s="1" t="s">
        <v>20</v>
      </c>
      <c r="J158" s="1" t="s">
        <v>794</v>
      </c>
      <c r="K158" s="1" t="s">
        <v>22</v>
      </c>
      <c r="L158" s="1" t="str">
        <f>HYPERLINK("https://files.afu.se/Downloads/Transcripts/Somewhere%20in%20the%20Skies%20(Ryan%20Sprague)/2021 07 14 - Ryan Sprague - Vintage Skies   The Pascagoula UFO Encounter (CTV 1975)_b6gzVb-cow0 - transcript (automated).pdf","Transcript Link")</f>
        <v>Transcript Link</v>
      </c>
      <c r="M158" s="2" t="str">
        <f>HYPERLINK("https://files.afu.se/Downloads/Transcripts/Somewhere%20in%20the%20Skies%20(Ryan%20Sprague)/2021 07 14 - Ryan Sprague - Vintage Skies   The Pascagoula UFO Encounter (CTV 1975)_b6gzVb-cow0 - transcript (automated).pdf","Transcript Link")</f>
        <v>Transcript Link</v>
      </c>
    </row>
    <row r="159" spans="1:13" ht="409.5">
      <c r="A159" s="1" t="s">
        <v>795</v>
      </c>
      <c r="B159" s="1" t="s">
        <v>13</v>
      </c>
      <c r="C159" s="4" t="s">
        <v>796</v>
      </c>
      <c r="D159" s="1" t="s">
        <v>797</v>
      </c>
      <c r="E159" s="1" t="s">
        <v>798</v>
      </c>
      <c r="F159" s="4" t="s">
        <v>17</v>
      </c>
      <c r="G159" s="1" t="s">
        <v>18</v>
      </c>
      <c r="H159" s="1" t="s">
        <v>19</v>
      </c>
      <c r="I159" s="1" t="s">
        <v>20</v>
      </c>
      <c r="J159" s="1" t="s">
        <v>799</v>
      </c>
      <c r="K159" s="1" t="s">
        <v>22</v>
      </c>
      <c r="L159" s="1" t="str">
        <f>HYPERLINK("https://files.afu.se/Downloads/Transcripts/Somewhere%20in%20the%20Skies%20(Ryan%20Sprague)/2021 07 11 - Ryan Sprague - Somewhere in the Skies   UFOs 2021  Part 3_ekoScC6ePw8 - transcript (automated).pdf","Transcript Link")</f>
        <v>Transcript Link</v>
      </c>
      <c r="M159" s="2" t="str">
        <f>HYPERLINK("https://files.afu.se/Downloads/Transcripts/Somewhere%20in%20the%20Skies%20(Ryan%20Sprague)/2021 07 11 - Ryan Sprague - Somewhere in the Skies   UFOs 2021  Part 3_ekoScC6ePw8 - transcript (automated).pdf","Transcript Link")</f>
        <v>Transcript Link</v>
      </c>
    </row>
    <row r="160" spans="1:13" ht="409.5">
      <c r="A160" s="1" t="s">
        <v>800</v>
      </c>
      <c r="B160" s="1" t="s">
        <v>13</v>
      </c>
      <c r="C160" s="4" t="s">
        <v>801</v>
      </c>
      <c r="D160" s="1" t="s">
        <v>802</v>
      </c>
      <c r="E160" s="1" t="s">
        <v>803</v>
      </c>
      <c r="F160" s="4" t="s">
        <v>17</v>
      </c>
      <c r="G160" s="1" t="s">
        <v>18</v>
      </c>
      <c r="H160" s="1" t="s">
        <v>19</v>
      </c>
      <c r="I160" s="1" t="s">
        <v>20</v>
      </c>
      <c r="J160" s="1" t="s">
        <v>804</v>
      </c>
      <c r="K160" s="1" t="s">
        <v>22</v>
      </c>
      <c r="L160" s="1" t="str">
        <f>HYPERLINK("https://files.afu.se/Downloads/Transcripts/Somewhere%20in%20the%20Skies%20(Ryan%20Sprague)/2021 07 07 - Ryan Sprague - Vintage Skies    The Warminster Thing  (1990)_rKI5S1i-EUw - transcript (automated).pdf","Transcript Link")</f>
        <v>Transcript Link</v>
      </c>
      <c r="M160" s="2" t="str">
        <f>HYPERLINK("https://files.afu.se/Downloads/Transcripts/Somewhere%20in%20the%20Skies%20(Ryan%20Sprague)/2021 07 07 - Ryan Sprague - Vintage Skies    The Warminster Thing  (1990)_rKI5S1i-EUw - transcript (automated).pdf","Transcript Link")</f>
        <v>Transcript Link</v>
      </c>
    </row>
    <row r="161" spans="1:13" ht="409.5">
      <c r="A161" s="1" t="s">
        <v>805</v>
      </c>
      <c r="B161" s="1" t="s">
        <v>13</v>
      </c>
      <c r="C161" s="4" t="s">
        <v>806</v>
      </c>
      <c r="D161" s="1" t="s">
        <v>807</v>
      </c>
      <c r="E161" s="1" t="s">
        <v>808</v>
      </c>
      <c r="F161" s="4" t="s">
        <v>17</v>
      </c>
      <c r="G161" s="1" t="s">
        <v>18</v>
      </c>
      <c r="H161" s="1" t="s">
        <v>19</v>
      </c>
      <c r="I161" s="1" t="s">
        <v>20</v>
      </c>
      <c r="J161" s="1" t="s">
        <v>809</v>
      </c>
      <c r="K161" s="1" t="s">
        <v>22</v>
      </c>
      <c r="L161" s="1" t="str">
        <f>HYPERLINK("https://files.afu.se/Downloads/Transcripts/Somewhere%20in%20the%20Skies%20(Ryan%20Sprague)/2021 07 05 - Ryan Sprague - Somewhere in the Skies   A Conversation with Witnesses  Military UFO UAP Encounters_52QAYMPoi30 - transcript (automated).pdf","Transcript Link")</f>
        <v>Transcript Link</v>
      </c>
      <c r="M161" s="2" t="str">
        <f>HYPERLINK("https://files.afu.se/Downloads/Transcripts/Somewhere%20in%20the%20Skies%20(Ryan%20Sprague)/2021 07 05 - Ryan Sprague - Somewhere in the Skies   A Conversation with Witnesses  Military UFO UAP Encounters_52QAYMPoi30 - transcript (automated).pdf","Transcript Link")</f>
        <v>Transcript Link</v>
      </c>
    </row>
    <row r="162" spans="1:13" ht="409.5">
      <c r="A162" s="1" t="s">
        <v>810</v>
      </c>
      <c r="B162" s="1" t="s">
        <v>13</v>
      </c>
      <c r="C162" s="4" t="s">
        <v>811</v>
      </c>
      <c r="D162" s="1" t="s">
        <v>812</v>
      </c>
      <c r="E162" s="1" t="s">
        <v>813</v>
      </c>
      <c r="F162" s="4" t="s">
        <v>17</v>
      </c>
      <c r="G162" s="1" t="s">
        <v>18</v>
      </c>
      <c r="H162" s="1" t="s">
        <v>19</v>
      </c>
      <c r="I162" s="1" t="s">
        <v>20</v>
      </c>
      <c r="J162" s="1" t="s">
        <v>814</v>
      </c>
      <c r="K162" s="1" t="s">
        <v>22</v>
      </c>
      <c r="L162" s="1" t="str">
        <f>HYPERLINK("https://files.afu.se/Downloads/Transcripts/Somewhere%20in%20the%20Skies%20(Ryan%20Sprague)/2021 06 27 - Ryan Sprague - Somewhere in the Skies   Confessions of a Spooky Agent_XvPHMMFLavg - transcript (automated).pdf","Transcript Link")</f>
        <v>Transcript Link</v>
      </c>
      <c r="M162" s="2" t="str">
        <f>HYPERLINK("https://files.afu.se/Downloads/Transcripts/Somewhere%20in%20the%20Skies%20(Ryan%20Sprague)/2021 06 27 - Ryan Sprague - Somewhere in the Skies   Confessions of a Spooky Agent_XvPHMMFLavg - transcript (automated).pdf","Transcript Link")</f>
        <v>Transcript Link</v>
      </c>
    </row>
    <row r="163" spans="1:13" ht="409.5">
      <c r="A163" s="1" t="s">
        <v>810</v>
      </c>
      <c r="B163" s="1" t="s">
        <v>13</v>
      </c>
      <c r="C163" s="4" t="s">
        <v>815</v>
      </c>
      <c r="D163" s="1" t="s">
        <v>816</v>
      </c>
      <c r="E163" s="1" t="s">
        <v>817</v>
      </c>
      <c r="F163" s="4" t="s">
        <v>17</v>
      </c>
      <c r="G163" s="1" t="s">
        <v>18</v>
      </c>
      <c r="H163" s="1" t="s">
        <v>19</v>
      </c>
      <c r="I163" s="1" t="s">
        <v>20</v>
      </c>
      <c r="J163" s="1" t="s">
        <v>818</v>
      </c>
      <c r="K163" s="1" t="s">
        <v>22</v>
      </c>
      <c r="L163" s="1" t="str">
        <f>HYPERLINK("https://files.afu.se/Downloads/Transcripts/Somewhere%20in%20the%20Skies%20(Ryan%20Sprague)/2021 06 27 - Ryan Sprague - Somewhere in the Skies   YOUR Thoughts on the Pentagon UFO Report!_tJLLmyIbr2M - transcript (automated).pdf","Transcript Link")</f>
        <v>Transcript Link</v>
      </c>
      <c r="M163" s="2" t="str">
        <f>HYPERLINK("https://files.afu.se/Downloads/Transcripts/Somewhere%20in%20the%20Skies%20(Ryan%20Sprague)/2021 06 27 - Ryan Sprague - Somewhere in the Skies   YOUR Thoughts on the Pentagon UFO Report!_tJLLmyIbr2M - transcript (automated).pdf","Transcript Link")</f>
        <v>Transcript Link</v>
      </c>
    </row>
    <row r="164" spans="1:13" ht="409.5">
      <c r="A164" s="1" t="s">
        <v>819</v>
      </c>
      <c r="B164" s="1" t="s">
        <v>13</v>
      </c>
      <c r="C164" s="4" t="s">
        <v>820</v>
      </c>
      <c r="D164" s="1" t="s">
        <v>821</v>
      </c>
      <c r="E164" s="1" t="s">
        <v>822</v>
      </c>
      <c r="F164" s="4" t="s">
        <v>17</v>
      </c>
      <c r="G164" s="1" t="s">
        <v>18</v>
      </c>
      <c r="H164" s="1" t="s">
        <v>19</v>
      </c>
      <c r="I164" s="1" t="s">
        <v>20</v>
      </c>
      <c r="J164" s="1" t="s">
        <v>823</v>
      </c>
      <c r="K164" s="1" t="s">
        <v>22</v>
      </c>
      <c r="L164" s="1" t="str">
        <f>HYPERLINK("https://files.afu.se/Downloads/Transcripts/Somewhere%20in%20the%20Skies%20(Ryan%20Sprague)/2021 06 20 - Ryan Sprague - Somewhere in the Skies   UFOs 2021  Part 2_OAEVhaMkUpc - transcript (automated).pdf","Transcript Link")</f>
        <v>Transcript Link</v>
      </c>
      <c r="M164" s="2" t="str">
        <f>HYPERLINK("https://files.afu.se/Downloads/Transcripts/Somewhere%20in%20the%20Skies%20(Ryan%20Sprague)/2021 06 20 - Ryan Sprague - Somewhere in the Skies   UFOs 2021  Part 2_OAEVhaMkUpc - transcript (automated).pdf","Transcript Link")</f>
        <v>Transcript Link</v>
      </c>
    </row>
    <row r="165" spans="1:13" ht="195">
      <c r="A165" s="1" t="s">
        <v>824</v>
      </c>
      <c r="B165" s="1" t="s">
        <v>13</v>
      </c>
      <c r="C165" s="4" t="s">
        <v>825</v>
      </c>
      <c r="D165" s="1" t="s">
        <v>826</v>
      </c>
      <c r="E165" s="1" t="s">
        <v>827</v>
      </c>
      <c r="F165" s="4" t="s">
        <v>17</v>
      </c>
      <c r="G165" s="1" t="s">
        <v>18</v>
      </c>
      <c r="H165" s="1" t="s">
        <v>19</v>
      </c>
      <c r="I165" s="1" t="s">
        <v>20</v>
      </c>
      <c r="J165" s="1" t="s">
        <v>828</v>
      </c>
      <c r="K165" s="1" t="s">
        <v>22</v>
      </c>
      <c r="L165" s="1" t="str">
        <f>HYPERLINK("https://files.afu.se/Downloads/Transcripts/Somewhere%20in%20the%20Skies%20(Ryan%20Sprague)/2021 06 17 - Ryan Sprague - Military UFO Encounters Panel Discussion Teaser (Contact in the Desert)_m1t8dzYeBFk - transcript (automated).pdf","Transcript Link")</f>
        <v>Transcript Link</v>
      </c>
      <c r="M165" s="2" t="str">
        <f>HYPERLINK("https://files.afu.se/Downloads/Transcripts/Somewhere%20in%20the%20Skies%20(Ryan%20Sprague)/2021 06 17 - Ryan Sprague - Military UFO Encounters Panel Discussion Teaser (Contact in the Desert)_m1t8dzYeBFk - transcript (automated).pdf","Transcript Link")</f>
        <v>Transcript Link</v>
      </c>
    </row>
    <row r="166" spans="1:13" ht="409.5">
      <c r="A166" s="1" t="s">
        <v>829</v>
      </c>
      <c r="B166" s="1" t="s">
        <v>13</v>
      </c>
      <c r="C166" s="4" t="s">
        <v>830</v>
      </c>
      <c r="D166" s="1" t="s">
        <v>831</v>
      </c>
      <c r="E166" s="1" t="s">
        <v>832</v>
      </c>
      <c r="F166" s="4" t="s">
        <v>17</v>
      </c>
      <c r="G166" s="1" t="s">
        <v>18</v>
      </c>
      <c r="H166" s="1" t="s">
        <v>19</v>
      </c>
      <c r="I166" s="1" t="s">
        <v>20</v>
      </c>
      <c r="J166" s="1" t="s">
        <v>833</v>
      </c>
      <c r="K166" s="1" t="s">
        <v>22</v>
      </c>
      <c r="L166" s="1" t="str">
        <f>HYPERLINK("https://files.afu.se/Downloads/Transcripts/Somewhere%20in%20the%20Skies%20(Ryan%20Sprague)/2021 06 16 - Ryan Sprague - Mick West (Noted Skeptic) Experiences Poltergeist During Livestream!_Xu1x3rIVm-A - transcript (automated).pdf","Transcript Link")</f>
        <v>Transcript Link</v>
      </c>
      <c r="M166" s="2" t="str">
        <f>HYPERLINK("https://files.afu.se/Downloads/Transcripts/Somewhere%20in%20the%20Skies%20(Ryan%20Sprague)/2021 06 16 - Ryan Sprague - Mick West (Noted Skeptic) Experiences Poltergeist During Livestream!_Xu1x3rIVm-A - transcript (automated).pdf","Transcript Link")</f>
        <v>Transcript Link</v>
      </c>
    </row>
    <row r="167" spans="1:13" ht="409.5">
      <c r="A167" s="1" t="s">
        <v>834</v>
      </c>
      <c r="B167" s="1" t="s">
        <v>13</v>
      </c>
      <c r="C167" s="4" t="s">
        <v>835</v>
      </c>
      <c r="D167" s="1" t="s">
        <v>836</v>
      </c>
      <c r="E167" s="1" t="s">
        <v>837</v>
      </c>
      <c r="F167" s="4" t="s">
        <v>17</v>
      </c>
      <c r="G167" s="1" t="s">
        <v>18</v>
      </c>
      <c r="H167" s="1" t="s">
        <v>19</v>
      </c>
      <c r="I167" s="1" t="s">
        <v>20</v>
      </c>
      <c r="J167" s="1" t="s">
        <v>838</v>
      </c>
      <c r="K167" s="1" t="s">
        <v>22</v>
      </c>
      <c r="L167" s="1" t="str">
        <f>HYPERLINK("https://files.afu.se/Downloads/Transcripts/Somewhere%20in%20the%20Skies%20(Ryan%20Sprague)/2021 06 09 - Ryan Sprague - 7NEWS Australia- Ryan Sprague on the Pentagon UAP Task Force and Australian UFO Cases_y_X93PymeCg - transcript (automated).pdf","Transcript Link")</f>
        <v>Transcript Link</v>
      </c>
      <c r="M167" s="2" t="str">
        <f>HYPERLINK("https://files.afu.se/Downloads/Transcripts/Somewhere%20in%20the%20Skies%20(Ryan%20Sprague)/2021 06 09 - Ryan Sprague - 7NEWS Australia- Ryan Sprague on the Pentagon UAP Task Force and Australian UFO Cases_y_X93PymeCg - transcript (automated).pdf","Transcript Link")</f>
        <v>Transcript Link</v>
      </c>
    </row>
    <row r="168" spans="1:13" ht="409.5">
      <c r="A168" s="1" t="s">
        <v>834</v>
      </c>
      <c r="B168" s="1" t="s">
        <v>13</v>
      </c>
      <c r="C168" s="4" t="s">
        <v>839</v>
      </c>
      <c r="D168" s="1" t="s">
        <v>840</v>
      </c>
      <c r="E168" s="1" t="s">
        <v>841</v>
      </c>
      <c r="F168" s="4" t="s">
        <v>17</v>
      </c>
      <c r="G168" s="1" t="s">
        <v>18</v>
      </c>
      <c r="H168" s="1" t="s">
        <v>19</v>
      </c>
      <c r="I168" s="1" t="s">
        <v>20</v>
      </c>
      <c r="J168" s="1" t="s">
        <v>842</v>
      </c>
      <c r="K168" s="1" t="s">
        <v>22</v>
      </c>
      <c r="L168" s="1" t="str">
        <f>HYPERLINK("https://files.afu.se/Downloads/Transcripts/Somewhere%20in%20the%20Skies%20(Ryan%20Sprague)/2021 06 09 - Ryan Sprague - UFOs &amp; National Security with Luis Elizondo - Washington Post_erWsw10JLOg - transcript (automated).pdf","Transcript Link")</f>
        <v>Transcript Link</v>
      </c>
      <c r="M168" s="2" t="str">
        <f>HYPERLINK("https://files.afu.se/Downloads/Transcripts/Somewhere%20in%20the%20Skies%20(Ryan%20Sprague)/2021 06 09 - Ryan Sprague - UFOs &amp; National Security with Luis Elizondo - Washington Post_erWsw10JLOg - transcript (automated).pdf","Transcript Link")</f>
        <v>Transcript Link</v>
      </c>
    </row>
    <row r="169" spans="1:13" ht="409.5">
      <c r="A169" s="1" t="s">
        <v>843</v>
      </c>
      <c r="B169" s="1" t="s">
        <v>13</v>
      </c>
      <c r="C169" s="4" t="s">
        <v>844</v>
      </c>
      <c r="D169" s="1" t="s">
        <v>845</v>
      </c>
      <c r="E169" s="1" t="s">
        <v>846</v>
      </c>
      <c r="F169" s="4" t="s">
        <v>17</v>
      </c>
      <c r="G169" s="1" t="s">
        <v>18</v>
      </c>
      <c r="H169" s="1" t="s">
        <v>19</v>
      </c>
      <c r="I169" s="1" t="s">
        <v>20</v>
      </c>
      <c r="J169" s="1" t="s">
        <v>847</v>
      </c>
      <c r="K169" s="1" t="s">
        <v>22</v>
      </c>
      <c r="L169" s="1" t="str">
        <f>HYPERLINK("https://files.afu.se/Downloads/Transcripts/Somewhere%20in%20the%20Skies%20(Ryan%20Sprague)/2021 06 08 - Ryan Sprague - Pentagon Press Secretary Answers Questions About Alien Bodies_PFuIjzD3EP0 - transcript (automated).pdf","Transcript Link")</f>
        <v>Transcript Link</v>
      </c>
      <c r="M169" s="2" t="str">
        <f>HYPERLINK("https://files.afu.se/Downloads/Transcripts/Somewhere%20in%20the%20Skies%20(Ryan%20Sprague)/2021 06 08 - Ryan Sprague - Pentagon Press Secretary Answers Questions About Alien Bodies_PFuIjzD3EP0 - transcript (automated).pdf","Transcript Link")</f>
        <v>Transcript Link</v>
      </c>
    </row>
    <row r="170" spans="1:13" ht="409.5">
      <c r="A170" s="1" t="s">
        <v>848</v>
      </c>
      <c r="B170" s="1" t="s">
        <v>13</v>
      </c>
      <c r="C170" s="4" t="s">
        <v>849</v>
      </c>
      <c r="D170" s="1" t="s">
        <v>850</v>
      </c>
      <c r="E170" s="1" t="s">
        <v>851</v>
      </c>
      <c r="F170" s="4" t="s">
        <v>17</v>
      </c>
      <c r="G170" s="1" t="s">
        <v>18</v>
      </c>
      <c r="H170" s="1" t="s">
        <v>19</v>
      </c>
      <c r="I170" s="1" t="s">
        <v>20</v>
      </c>
      <c r="J170" s="1" t="s">
        <v>852</v>
      </c>
      <c r="K170" s="1" t="s">
        <v>22</v>
      </c>
      <c r="L170" s="1" t="str">
        <f>HYPERLINK("https://files.afu.se/Downloads/Transcripts/Somewhere%20in%20the%20Skies%20(Ryan%20Sprague)/2021 06 07 - Ryan Sprague - Somewhere in the Skies    Witness Accounts  Volume Sixteen_LMUplldQmcI - transcript (automated).pdf","Transcript Link")</f>
        <v>Transcript Link</v>
      </c>
      <c r="M170" s="2" t="str">
        <f>HYPERLINK("https://files.afu.se/Downloads/Transcripts/Somewhere%20in%20the%20Skies%20(Ryan%20Sprague)/2021 06 07 - Ryan Sprague - Somewhere in the Skies    Witness Accounts  Volume Sixteen_LMUplldQmcI - transcript (automated).pdf","Transcript Link")</f>
        <v>Transcript Link</v>
      </c>
    </row>
    <row r="171" spans="1:13" ht="409.5">
      <c r="A171" s="1" t="s">
        <v>853</v>
      </c>
      <c r="B171" s="1" t="s">
        <v>13</v>
      </c>
      <c r="C171" s="4" t="s">
        <v>854</v>
      </c>
      <c r="D171" s="1" t="s">
        <v>855</v>
      </c>
      <c r="E171" s="1" t="s">
        <v>856</v>
      </c>
      <c r="F171" s="4" t="s">
        <v>17</v>
      </c>
      <c r="G171" s="1" t="s">
        <v>18</v>
      </c>
      <c r="H171" s="1" t="s">
        <v>19</v>
      </c>
      <c r="I171" s="1" t="s">
        <v>20</v>
      </c>
      <c r="J171" s="1" t="s">
        <v>857</v>
      </c>
      <c r="K171" s="1" t="s">
        <v>22</v>
      </c>
      <c r="L171" s="1" t="str">
        <f>HYPERLINK("https://files.afu.se/Downloads/Transcripts/Somewhere%20in%20the%20Skies%20(Ryan%20Sprague)/2021 06 06 - Ryan Sprague - CNN - NASA To Seriously Investigate UFOs_ecA_ArZTYDY - transcript (automated).pdf","Transcript Link")</f>
        <v>Transcript Link</v>
      </c>
      <c r="M171" s="2" t="str">
        <f>HYPERLINK("https://files.afu.se/Downloads/Transcripts/Somewhere%20in%20the%20Skies%20(Ryan%20Sprague)/2021 06 06 - Ryan Sprague - CNN - NASA To Seriously Investigate UFOs_ecA_ArZTYDY - transcript (automated).pdf","Transcript Link")</f>
        <v>Transcript Link</v>
      </c>
    </row>
    <row r="172" spans="1:13" ht="409.5">
      <c r="A172" s="1" t="s">
        <v>858</v>
      </c>
      <c r="B172" s="1" t="s">
        <v>13</v>
      </c>
      <c r="C172" s="4" t="s">
        <v>859</v>
      </c>
      <c r="D172" s="1" t="s">
        <v>860</v>
      </c>
      <c r="E172" s="1" t="s">
        <v>861</v>
      </c>
      <c r="F172" s="4" t="s">
        <v>17</v>
      </c>
      <c r="G172" s="1" t="s">
        <v>18</v>
      </c>
      <c r="H172" s="1" t="s">
        <v>19</v>
      </c>
      <c r="I172" s="1" t="s">
        <v>20</v>
      </c>
      <c r="J172" s="1" t="s">
        <v>862</v>
      </c>
      <c r="K172" s="1" t="s">
        <v>22</v>
      </c>
      <c r="L172" s="1" t="str">
        <f>HYPERLINK("https://files.afu.se/Downloads/Transcripts/Somewhere%20in%20the%20Skies%20(Ryan%20Sprague)/2021 06 05 - Ryan Sprague - CNN - Luis Elizondo on Why UAP is Not Russian or Chinese Technology_13kzQPUd4XY - transcript (automated).pdf","Transcript Link")</f>
        <v>Transcript Link</v>
      </c>
      <c r="M172" s="2" t="str">
        <f>HYPERLINK("https://files.afu.se/Downloads/Transcripts/Somewhere%20in%20the%20Skies%20(Ryan%20Sprague)/2021 06 05 - Ryan Sprague - CNN - Luis Elizondo on Why UAP is Not Russian or Chinese Technology_13kzQPUd4XY - transcript (automated).pdf","Transcript Link")</f>
        <v>Transcript Link</v>
      </c>
    </row>
    <row r="173" spans="1:13" ht="409.5">
      <c r="A173" s="1" t="s">
        <v>858</v>
      </c>
      <c r="B173" s="1" t="s">
        <v>13</v>
      </c>
      <c r="C173" s="4" t="s">
        <v>863</v>
      </c>
      <c r="D173" s="1" t="s">
        <v>864</v>
      </c>
      <c r="E173" s="1" t="s">
        <v>865</v>
      </c>
      <c r="F173" s="4" t="s">
        <v>17</v>
      </c>
      <c r="G173" s="1" t="s">
        <v>18</v>
      </c>
      <c r="H173" s="1" t="s">
        <v>19</v>
      </c>
      <c r="I173" s="1" t="s">
        <v>20</v>
      </c>
      <c r="J173" s="1" t="s">
        <v>866</v>
      </c>
      <c r="K173" s="1" t="s">
        <v>22</v>
      </c>
      <c r="L173" s="1" t="str">
        <f>HYPERLINK("https://files.afu.se/Downloads/Transcripts/Somewhere%20in%20the%20Skies%20(Ryan%20Sprague)/2021 06 05 - Ryan Sprague - CNN Interviews Robert Powell of the SCU  UAP Report Does Not Rule Out Aliens_KNL58fln7Pk - transcript (automated).pdf","Transcript Link")</f>
        <v>Transcript Link</v>
      </c>
      <c r="M173" s="2" t="str">
        <f>HYPERLINK("https://files.afu.se/Downloads/Transcripts/Somewhere%20in%20the%20Skies%20(Ryan%20Sprague)/2021 06 05 - Ryan Sprague - CNN Interviews Robert Powell of the SCU  UAP Report Does Not Rule Out Aliens_KNL58fln7Pk - transcript (automated).pdf","Transcript Link")</f>
        <v>Transcript Link</v>
      </c>
    </row>
    <row r="174" spans="1:13" ht="409.5">
      <c r="A174" s="1" t="s">
        <v>867</v>
      </c>
      <c r="B174" s="1" t="s">
        <v>13</v>
      </c>
      <c r="C174" s="4" t="s">
        <v>868</v>
      </c>
      <c r="D174" s="1" t="s">
        <v>869</v>
      </c>
      <c r="E174" s="1" t="s">
        <v>870</v>
      </c>
      <c r="F174" s="4" t="s">
        <v>17</v>
      </c>
      <c r="G174" s="1" t="s">
        <v>18</v>
      </c>
      <c r="H174" s="1" t="s">
        <v>19</v>
      </c>
      <c r="I174" s="1" t="s">
        <v>20</v>
      </c>
      <c r="J174" s="1" t="s">
        <v>871</v>
      </c>
      <c r="K174" s="1" t="s">
        <v>22</v>
      </c>
      <c r="L174" s="1" t="str">
        <f>HYPERLINK("https://files.afu.se/Downloads/Transcripts/Somewhere%20in%20the%20Skies%20(Ryan%20Sprague)/2021 06 02 - Ryan Sprague - Pentagon Press Secretary Answers 3 UAPTF Report Questions at Briefing (June 1st, 2021)_R5dY0oMySV0 - transcript (automated).pdf","Transcript Link")</f>
        <v>Transcript Link</v>
      </c>
      <c r="M174" s="2" t="str">
        <f>HYPERLINK("https://files.afu.se/Downloads/Transcripts/Somewhere%20in%20the%20Skies%20(Ryan%20Sprague)/2021 06 02 - Ryan Sprague - Pentagon Press Secretary Answers 3 UAPTF Report Questions at Briefing (June 1st, 2021)_R5dY0oMySV0 - transcript (automated).pdf","Transcript Link")</f>
        <v>Transcript Link</v>
      </c>
    </row>
    <row r="175" spans="1:13" ht="409.5">
      <c r="A175" s="1" t="s">
        <v>872</v>
      </c>
      <c r="B175" s="1" t="s">
        <v>13</v>
      </c>
      <c r="C175" s="4" t="s">
        <v>873</v>
      </c>
      <c r="D175" s="1" t="s">
        <v>874</v>
      </c>
      <c r="E175" s="1" t="s">
        <v>875</v>
      </c>
      <c r="F175" s="4" t="s">
        <v>17</v>
      </c>
      <c r="G175" s="1" t="s">
        <v>18</v>
      </c>
      <c r="H175" s="1" t="s">
        <v>19</v>
      </c>
      <c r="I175" s="1" t="s">
        <v>20</v>
      </c>
      <c r="J175" s="1" t="s">
        <v>876</v>
      </c>
      <c r="K175" s="1" t="s">
        <v>22</v>
      </c>
      <c r="L175" s="1" t="str">
        <f>HYPERLINK("https://files.afu.se/Downloads/Transcripts/Somewhere%20in%20the%20Skies%20(Ryan%20Sprague)/2021 05 31 - Ryan Sprague - Somewhere in the Skies    The Future Freaks Me Out_tbGbLLnR3X0 - transcript (automated).pdf","Transcript Link")</f>
        <v>Transcript Link</v>
      </c>
      <c r="M175" s="2" t="str">
        <f>HYPERLINK("https://files.afu.se/Downloads/Transcripts/Somewhere%20in%20the%20Skies%20(Ryan%20Sprague)/2021 05 31 - Ryan Sprague - Somewhere in the Skies    The Future Freaks Me Out_tbGbLLnR3X0 - transcript (automated).pdf","Transcript Link")</f>
        <v>Transcript Link</v>
      </c>
    </row>
    <row r="176" spans="1:13" ht="409.5">
      <c r="A176" s="1" t="s">
        <v>877</v>
      </c>
      <c r="B176" s="1" t="s">
        <v>13</v>
      </c>
      <c r="C176" s="4" t="s">
        <v>878</v>
      </c>
      <c r="D176" s="1" t="s">
        <v>879</v>
      </c>
      <c r="E176" s="1" t="s">
        <v>880</v>
      </c>
      <c r="F176" s="4" t="s">
        <v>17</v>
      </c>
      <c r="G176" s="1" t="s">
        <v>18</v>
      </c>
      <c r="H176" s="1" t="s">
        <v>19</v>
      </c>
      <c r="I176" s="1" t="s">
        <v>20</v>
      </c>
      <c r="J176" s="1" t="s">
        <v>881</v>
      </c>
      <c r="K176" s="1" t="s">
        <v>22</v>
      </c>
      <c r="L176" s="1" t="str">
        <f>HYPERLINK("https://files.afu.se/Downloads/Transcripts/Somewhere%20in%20the%20Skies%20(Ryan%20Sprague)/2021 05 26 - Ryan Sprague - White House Briefing - The UFO UAP Report (May 25th, 2021)_kOD7bB7V8KQ - transcript (automated).pdf","Transcript Link")</f>
        <v>Transcript Link</v>
      </c>
      <c r="M176" s="2" t="str">
        <f>HYPERLINK("https://files.afu.se/Downloads/Transcripts/Somewhere%20in%20the%20Skies%20(Ryan%20Sprague)/2021 05 26 - Ryan Sprague - White House Briefing - The UFO UAP Report (May 25th, 2021)_kOD7bB7V8KQ - transcript (automated).pdf","Transcript Link")</f>
        <v>Transcript Link</v>
      </c>
    </row>
    <row r="177" spans="1:13" ht="409.5">
      <c r="A177" s="1" t="s">
        <v>882</v>
      </c>
      <c r="B177" s="1" t="s">
        <v>13</v>
      </c>
      <c r="C177" s="4" t="s">
        <v>883</v>
      </c>
      <c r="D177" s="1" t="s">
        <v>884</v>
      </c>
      <c r="E177" s="1" t="s">
        <v>885</v>
      </c>
      <c r="F177" s="4" t="s">
        <v>17</v>
      </c>
      <c r="G177" s="1" t="s">
        <v>18</v>
      </c>
      <c r="H177" s="1" t="s">
        <v>19</v>
      </c>
      <c r="I177" s="1" t="s">
        <v>20</v>
      </c>
      <c r="J177" s="1" t="s">
        <v>886</v>
      </c>
      <c r="K177" s="1" t="s">
        <v>22</v>
      </c>
      <c r="L177" s="1" t="str">
        <f>HYPERLINK("https://files.afu.se/Downloads/Transcripts/Somewhere%20in%20the%20Skies%20(Ryan%20Sprague)/2021 05 23 - Ryan Sprague - Somewhere in the Skies    The Scientific Search for Unidentified Aerial Phenomena_JhykLV56eh8 - transcript (automated).pdf","Transcript Link")</f>
        <v>Transcript Link</v>
      </c>
      <c r="M177" s="2" t="str">
        <f>HYPERLINK("https://files.afu.se/Downloads/Transcripts/Somewhere%20in%20the%20Skies%20(Ryan%20Sprague)/2021 05 23 - Ryan Sprague - Somewhere in the Skies    The Scientific Search for Unidentified Aerial Phenomena_JhykLV56eh8 - transcript (automated).pdf","Transcript Link")</f>
        <v>Transcript Link</v>
      </c>
    </row>
    <row r="178" spans="1:13" ht="409.5">
      <c r="A178" s="1" t="s">
        <v>882</v>
      </c>
      <c r="B178" s="1" t="s">
        <v>13</v>
      </c>
      <c r="C178" s="4" t="s">
        <v>887</v>
      </c>
      <c r="D178" s="1" t="s">
        <v>888</v>
      </c>
      <c r="E178" s="1" t="s">
        <v>889</v>
      </c>
      <c r="F178" s="4" t="s">
        <v>17</v>
      </c>
      <c r="G178" s="1" t="s">
        <v>18</v>
      </c>
      <c r="H178" s="1" t="s">
        <v>19</v>
      </c>
      <c r="I178" s="1" t="s">
        <v>20</v>
      </c>
      <c r="J178" s="1" t="s">
        <v>890</v>
      </c>
      <c r="K178" s="1" t="s">
        <v>22</v>
      </c>
      <c r="L178" s="1" t="str">
        <f>HYPERLINK("https://files.afu.se/Downloads/Transcripts/Somewhere%20in%20the%20Skies%20(Ryan%20Sprague)/2021 05 23 - Ryan Sprague - Why UFO Disclosures are not a Pentagon Ploy for More Funding - Saagar Enjeti Reports_cawAuqedA-s - transcript (automated).pdf","Transcript Link")</f>
        <v>Transcript Link</v>
      </c>
      <c r="M178" s="2" t="str">
        <f>HYPERLINK("https://files.afu.se/Downloads/Transcripts/Somewhere%20in%20the%20Skies%20(Ryan%20Sprague)/2021 05 23 - Ryan Sprague - Why UFO Disclosures are not a Pentagon Ploy for More Funding - Saagar Enjeti Reports_cawAuqedA-s - transcript (automated).pdf","Transcript Link")</f>
        <v>Transcript Link</v>
      </c>
    </row>
    <row r="179" spans="1:13" ht="409.5">
      <c r="A179" s="1" t="s">
        <v>891</v>
      </c>
      <c r="B179" s="1" t="s">
        <v>13</v>
      </c>
      <c r="C179" s="4" t="s">
        <v>892</v>
      </c>
      <c r="D179" s="1" t="s">
        <v>893</v>
      </c>
      <c r="E179" s="1" t="s">
        <v>894</v>
      </c>
      <c r="F179" s="4" t="s">
        <v>17</v>
      </c>
      <c r="G179" s="1" t="s">
        <v>18</v>
      </c>
      <c r="H179" s="1" t="s">
        <v>19</v>
      </c>
      <c r="I179" s="1" t="s">
        <v>20</v>
      </c>
      <c r="J179" s="1" t="s">
        <v>895</v>
      </c>
      <c r="K179" s="1" t="s">
        <v>22</v>
      </c>
      <c r="L179" s="1" t="str">
        <f>HYPERLINK("https://files.afu.se/Downloads/Transcripts/Somewhere%20in%20the%20Skies%20(Ryan%20Sprague)/2021 05 19 - Ryan Sprague - UFOs Going Mainstream - CNN, Fox, NBC, CBS And More!_yALuWNgFMag - transcript (automated).pdf","Transcript Link")</f>
        <v>Transcript Link</v>
      </c>
      <c r="M179" s="2" t="str">
        <f>HYPERLINK("https://files.afu.se/Downloads/Transcripts/Somewhere%20in%20the%20Skies%20(Ryan%20Sprague)/2021 05 19 - Ryan Sprague - UFOs Going Mainstream - CNN, Fox, NBC, CBS And More!_yALuWNgFMag - transcript (automated).pdf","Transcript Link")</f>
        <v>Transcript Link</v>
      </c>
    </row>
    <row r="180" spans="1:13" ht="409.5">
      <c r="A180" s="1" t="s">
        <v>896</v>
      </c>
      <c r="B180" s="1" t="s">
        <v>13</v>
      </c>
      <c r="C180" s="4" t="s">
        <v>897</v>
      </c>
      <c r="D180" s="1" t="s">
        <v>898</v>
      </c>
      <c r="E180" s="1" t="s">
        <v>899</v>
      </c>
      <c r="F180" s="4" t="s">
        <v>17</v>
      </c>
      <c r="G180" s="1" t="s">
        <v>18</v>
      </c>
      <c r="H180" s="1" t="s">
        <v>19</v>
      </c>
      <c r="I180" s="1" t="s">
        <v>20</v>
      </c>
      <c r="J180" s="1" t="s">
        <v>900</v>
      </c>
      <c r="K180" s="1" t="s">
        <v>22</v>
      </c>
      <c r="L180" s="1" t="str">
        <f>HYPERLINK("https://files.afu.se/Downloads/Transcripts/Somewhere%20in%20the%20Skies%20(Ryan%20Sprague)/2021 05 10 - Ryan Sprague - Somewhere in the Skies   Witness Accounts  Volume Fifteen__rLAog8ZWao - transcript (automated).pdf","Transcript Link")</f>
        <v>Transcript Link</v>
      </c>
      <c r="M180" s="2" t="str">
        <f>HYPERLINK("https://files.afu.se/Downloads/Transcripts/Somewhere%20in%20the%20Skies%20(Ryan%20Sprague)/2021 05 10 - Ryan Sprague - Somewhere in the Skies   Witness Accounts  Volume Fifteen__rLAog8ZWao - transcript (automated).pdf","Transcript Link")</f>
        <v>Transcript Link</v>
      </c>
    </row>
    <row r="181" spans="1:13" ht="409.5">
      <c r="A181" s="1" t="s">
        <v>901</v>
      </c>
      <c r="B181" s="1" t="s">
        <v>13</v>
      </c>
      <c r="C181" s="4" t="s">
        <v>902</v>
      </c>
      <c r="D181" s="1" t="s">
        <v>903</v>
      </c>
      <c r="E181" s="1" t="s">
        <v>904</v>
      </c>
      <c r="F181" s="4" t="s">
        <v>17</v>
      </c>
      <c r="G181" s="1" t="s">
        <v>18</v>
      </c>
      <c r="H181" s="1" t="s">
        <v>19</v>
      </c>
      <c r="I181" s="1" t="s">
        <v>20</v>
      </c>
      <c r="J181" s="1" t="s">
        <v>905</v>
      </c>
      <c r="K181" s="1" t="s">
        <v>22</v>
      </c>
      <c r="L181" s="1" t="str">
        <f>HYPERLINK("https://files.afu.se/Downloads/Transcripts/Somewhere%20in%20the%20Skies%20(Ryan%20Sprague)/2021 05 03 - Ryan Sprague - Somewhere in the Skies   Obscure UFO Cases_G_bzwFptVTQ - transcript (automated).pdf","Transcript Link")</f>
        <v>Transcript Link</v>
      </c>
      <c r="M181" s="2" t="str">
        <f>HYPERLINK("https://files.afu.se/Downloads/Transcripts/Somewhere%20in%20the%20Skies%20(Ryan%20Sprague)/2021 05 03 - Ryan Sprague - Somewhere in the Skies   Obscure UFO Cases_G_bzwFptVTQ - transcript (automated).pdf","Transcript Link")</f>
        <v>Transcript Link</v>
      </c>
    </row>
    <row r="182" spans="1:13" ht="409.5">
      <c r="A182" s="1" t="s">
        <v>906</v>
      </c>
      <c r="B182" s="1" t="s">
        <v>13</v>
      </c>
      <c r="C182" s="4" t="s">
        <v>907</v>
      </c>
      <c r="D182" s="1" t="s">
        <v>908</v>
      </c>
      <c r="E182" s="1" t="s">
        <v>909</v>
      </c>
      <c r="F182" s="4" t="s">
        <v>17</v>
      </c>
      <c r="G182" s="1" t="s">
        <v>18</v>
      </c>
      <c r="H182" s="1" t="s">
        <v>19</v>
      </c>
      <c r="I182" s="1" t="s">
        <v>20</v>
      </c>
      <c r="J182" s="1" t="s">
        <v>910</v>
      </c>
      <c r="K182" s="1" t="s">
        <v>22</v>
      </c>
      <c r="L182" s="1" t="str">
        <f>HYPERLINK("https://files.afu.se/Downloads/Transcripts/Somewhere%20in%20the%20Skies%20(Ryan%20Sprague)/2021 04 26 - Ryan Sprague - Somewhere in the Skies   UFOs Gone Mainstream with Chrissy Newton with Chrissy Newton_WNtKZADJDjc - transcript (automated).pdf","Transcript Link")</f>
        <v>Transcript Link</v>
      </c>
      <c r="M182" s="2" t="str">
        <f>HYPERLINK("https://files.afu.se/Downloads/Transcripts/Somewhere%20in%20the%20Skies%20(Ryan%20Sprague)/2021 04 26 - Ryan Sprague - Somewhere in the Skies   UFOs Gone Mainstream with Chrissy Newton with Chrissy Newton_WNtKZADJDjc - transcript (automated).pdf","Transcript Link")</f>
        <v>Transcript Link</v>
      </c>
    </row>
    <row r="183" spans="1:13" ht="409.5">
      <c r="A183" s="1" t="s">
        <v>911</v>
      </c>
      <c r="B183" s="1" t="s">
        <v>13</v>
      </c>
      <c r="C183" s="4" t="s">
        <v>912</v>
      </c>
      <c r="D183" s="1" t="s">
        <v>913</v>
      </c>
      <c r="E183" s="1" t="s">
        <v>914</v>
      </c>
      <c r="F183" s="4" t="s">
        <v>17</v>
      </c>
      <c r="G183" s="1" t="s">
        <v>18</v>
      </c>
      <c r="H183" s="1" t="s">
        <v>19</v>
      </c>
      <c r="I183" s="1" t="s">
        <v>20</v>
      </c>
      <c r="J183" s="1" t="s">
        <v>915</v>
      </c>
      <c r="K183" s="1" t="s">
        <v>22</v>
      </c>
      <c r="L183" s="1" t="str">
        <f>HYPERLINK("https://files.afu.se/Downloads/Transcripts/Somewhere%20in%20the%20Skies%20(Ryan%20Sprague)/2021 04 19 - Ryan Sprague - Somewhere in the Skies  Brandon Fugal   The Secret of Skinwalker Ranch_0rffy3Lwrvw - transcript (automated).pdf","Transcript Link")</f>
        <v>Transcript Link</v>
      </c>
      <c r="M183" s="2" t="str">
        <f>HYPERLINK("https://files.afu.se/Downloads/Transcripts/Somewhere%20in%20the%20Skies%20(Ryan%20Sprague)/2021 04 19 - Ryan Sprague - Somewhere in the Skies  Brandon Fugal   The Secret of Skinwalker Ranch_0rffy3Lwrvw - transcript (automated).pdf","Transcript Link")</f>
        <v>Transcript Link</v>
      </c>
    </row>
    <row r="184" spans="1:13" ht="409.5">
      <c r="A184" s="1" t="s">
        <v>916</v>
      </c>
      <c r="B184" s="1" t="s">
        <v>13</v>
      </c>
      <c r="C184" s="4" t="s">
        <v>917</v>
      </c>
      <c r="D184" s="1" t="s">
        <v>918</v>
      </c>
      <c r="E184" s="1" t="s">
        <v>919</v>
      </c>
      <c r="F184" s="4" t="s">
        <v>17</v>
      </c>
      <c r="G184" s="1" t="s">
        <v>18</v>
      </c>
      <c r="H184" s="1" t="s">
        <v>19</v>
      </c>
      <c r="I184" s="1" t="s">
        <v>20</v>
      </c>
      <c r="J184" s="1" t="s">
        <v>920</v>
      </c>
      <c r="K184" s="1" t="s">
        <v>22</v>
      </c>
      <c r="L184" s="1" t="str">
        <f>HYPERLINK("https://files.afu.se/Downloads/Transcripts/Somewhere%20in%20the%20Skies%20(Ryan%20Sprague)/2021 04 12 - Ryan Sprague - Somewhere in the Skies   Mysteries of Puerto Rico_44RCqnEMl54 - transcript (automated).pdf","Transcript Link")</f>
        <v>Transcript Link</v>
      </c>
      <c r="M184" s="2" t="str">
        <f>HYPERLINK("https://files.afu.se/Downloads/Transcripts/Somewhere%20in%20the%20Skies%20(Ryan%20Sprague)/2021 04 12 - Ryan Sprague - Somewhere in the Skies   Mysteries of Puerto Rico_44RCqnEMl54 - transcript (automated).pdf","Transcript Link")</f>
        <v>Transcript Link</v>
      </c>
    </row>
    <row r="185" spans="1:13" ht="409.5">
      <c r="A185" s="1" t="s">
        <v>921</v>
      </c>
      <c r="B185" s="1" t="s">
        <v>13</v>
      </c>
      <c r="C185" s="4" t="s">
        <v>922</v>
      </c>
      <c r="D185" s="1" t="s">
        <v>923</v>
      </c>
      <c r="E185" s="1" t="s">
        <v>924</v>
      </c>
      <c r="F185" s="4" t="s">
        <v>17</v>
      </c>
      <c r="G185" s="1" t="s">
        <v>18</v>
      </c>
      <c r="H185" s="1" t="s">
        <v>19</v>
      </c>
      <c r="I185" s="1" t="s">
        <v>20</v>
      </c>
      <c r="J185" s="1" t="s">
        <v>925</v>
      </c>
      <c r="K185" s="1" t="s">
        <v>22</v>
      </c>
      <c r="L185" s="1" t="str">
        <f>HYPERLINK("https://files.afu.se/Downloads/Transcripts/Somewhere%20in%20the%20Skies%20(Ryan%20Sprague)/2021 04 05 - Ryan Sprague - The  Guardian  UFO Video_Apa4FAPjcSw - transcript (automated).pdf","Transcript Link")</f>
        <v>Transcript Link</v>
      </c>
      <c r="M185" s="2" t="str">
        <f>HYPERLINK("https://files.afu.se/Downloads/Transcripts/Somewhere%20in%20the%20Skies%20(Ryan%20Sprague)/2021 04 05 - Ryan Sprague - The  Guardian  UFO Video_Apa4FAPjcSw - transcript (automated).pdf","Transcript Link")</f>
        <v>Transcript Link</v>
      </c>
    </row>
    <row r="186" spans="1:13" ht="409.5">
      <c r="A186" s="1" t="s">
        <v>921</v>
      </c>
      <c r="B186" s="1" t="s">
        <v>13</v>
      </c>
      <c r="C186" s="4" t="s">
        <v>926</v>
      </c>
      <c r="D186" s="1" t="s">
        <v>927</v>
      </c>
      <c r="E186" s="1" t="s">
        <v>928</v>
      </c>
      <c r="F186" s="4" t="s">
        <v>17</v>
      </c>
      <c r="G186" s="1" t="s">
        <v>18</v>
      </c>
      <c r="H186" s="1" t="s">
        <v>19</v>
      </c>
      <c r="I186" s="1" t="s">
        <v>20</v>
      </c>
      <c r="J186" s="1" t="s">
        <v>929</v>
      </c>
      <c r="K186" s="1" t="s">
        <v>22</v>
      </c>
      <c r="L186" s="1" t="str">
        <f>HYPERLINK("https://files.afu.se/Downloads/Transcripts/Somewhere%20in%20the%20Skies%20(Ryan%20Sprague)/2021 04 05 - Ryan Sprague - Somewhere in the Skies   The Guardian UFO Incident_b2T65ZvMXtE - transcript (automated).pdf","Transcript Link")</f>
        <v>Transcript Link</v>
      </c>
      <c r="M186" s="2" t="str">
        <f>HYPERLINK("https://files.afu.se/Downloads/Transcripts/Somewhere%20in%20the%20Skies%20(Ryan%20Sprague)/2021 04 05 - Ryan Sprague - Somewhere in the Skies   The Guardian UFO Incident_b2T65ZvMXtE - transcript (automated).pdf","Transcript Link")</f>
        <v>Transcript Link</v>
      </c>
    </row>
    <row r="187" spans="1:13" ht="409.5">
      <c r="A187" s="1" t="s">
        <v>930</v>
      </c>
      <c r="B187" s="1" t="s">
        <v>13</v>
      </c>
      <c r="C187" s="4" t="s">
        <v>931</v>
      </c>
      <c r="D187" s="1" t="s">
        <v>932</v>
      </c>
      <c r="E187" s="1" t="s">
        <v>933</v>
      </c>
      <c r="F187" s="4" t="s">
        <v>17</v>
      </c>
      <c r="G187" s="1" t="s">
        <v>18</v>
      </c>
      <c r="H187" s="1" t="s">
        <v>19</v>
      </c>
      <c r="I187" s="1" t="s">
        <v>20</v>
      </c>
      <c r="J187" s="1" t="s">
        <v>934</v>
      </c>
      <c r="K187" s="1" t="s">
        <v>22</v>
      </c>
      <c r="L187" s="1" t="str">
        <f>HYPERLINK("https://files.afu.se/Downloads/Transcripts/Somewhere%20in%20the%20Skies%20(Ryan%20Sprague)/2021 04 01 - Ryan Sprague - Fan Art CONTEST!_glfjODjSFgo - transcript (automated).pdf","Transcript Link")</f>
        <v>Transcript Link</v>
      </c>
      <c r="M187" s="2" t="str">
        <f>HYPERLINK("https://files.afu.se/Downloads/Transcripts/Somewhere%20in%20the%20Skies%20(Ryan%20Sprague)/2021 04 01 - Ryan Sprague - Fan Art CONTEST!_glfjODjSFgo - transcript (automated).pdf","Transcript Link")</f>
        <v>Transcript Link</v>
      </c>
    </row>
    <row r="188" spans="1:13" ht="409.5">
      <c r="A188" s="1" t="s">
        <v>935</v>
      </c>
      <c r="B188" s="1" t="s">
        <v>13</v>
      </c>
      <c r="C188" s="4" t="s">
        <v>936</v>
      </c>
      <c r="D188" s="1" t="s">
        <v>937</v>
      </c>
      <c r="E188" s="1" t="s">
        <v>938</v>
      </c>
      <c r="F188" s="4" t="s">
        <v>17</v>
      </c>
      <c r="G188" s="1" t="s">
        <v>18</v>
      </c>
      <c r="H188" s="1" t="s">
        <v>19</v>
      </c>
      <c r="I188" s="1" t="s">
        <v>20</v>
      </c>
      <c r="J188" s="1" t="s">
        <v>939</v>
      </c>
      <c r="K188" s="1" t="s">
        <v>22</v>
      </c>
      <c r="L188" s="1" t="str">
        <f>HYPERLINK("https://files.afu.se/Downloads/Transcripts/Somewhere%20in%20the%20Skies%20(Ryan%20Sprague)/2021 03 29 - Ryan Sprague - Somewhere in the Skies  Alien Abductions and the Lizard Man of Scape Ore Swamp_LrrBymXxHf0 - transcript (automated).pdf","Transcript Link")</f>
        <v>Transcript Link</v>
      </c>
      <c r="M188" s="2" t="str">
        <f>HYPERLINK("https://files.afu.se/Downloads/Transcripts/Somewhere%20in%20the%20Skies%20(Ryan%20Sprague)/2021 03 29 - Ryan Sprague - Somewhere in the Skies  Alien Abductions and the Lizard Man of Scape Ore Swamp_LrrBymXxHf0 - transcript (automated).pdf","Transcript Link")</f>
        <v>Transcript Link</v>
      </c>
    </row>
    <row r="189" spans="1:13" ht="409.5">
      <c r="A189" s="1" t="s">
        <v>940</v>
      </c>
      <c r="B189" s="1" t="s">
        <v>13</v>
      </c>
      <c r="C189" s="4" t="s">
        <v>941</v>
      </c>
      <c r="D189" s="1" t="s">
        <v>942</v>
      </c>
      <c r="E189" s="1" t="s">
        <v>943</v>
      </c>
      <c r="F189" s="4" t="s">
        <v>17</v>
      </c>
      <c r="G189" s="1" t="s">
        <v>18</v>
      </c>
      <c r="H189" s="1" t="s">
        <v>19</v>
      </c>
      <c r="I189" s="1" t="s">
        <v>20</v>
      </c>
      <c r="J189" s="1" t="s">
        <v>944</v>
      </c>
      <c r="K189" s="1" t="s">
        <v>22</v>
      </c>
      <c r="L189" s="1" t="str">
        <f>HYPERLINK("https://files.afu.se/Downloads/Transcripts/Somewhere%20in%20the%20Skies%20(Ryan%20Sprague)/2021 03 27 - Ryan Sprague - Vintage Skies   'UFO Cover Up Live!' (1988)_09HEx6kKTJA - transcript (automated).pdf","Transcript Link")</f>
        <v>Transcript Link</v>
      </c>
      <c r="M189" s="2" t="str">
        <f>HYPERLINK("https://files.afu.se/Downloads/Transcripts/Somewhere%20in%20the%20Skies%20(Ryan%20Sprague)/2021 03 27 - Ryan Sprague - Vintage Skies   'UFO Cover Up Live!' (1988)_09HEx6kKTJA - transcript (automated).pdf","Transcript Link")</f>
        <v>Transcript Link</v>
      </c>
    </row>
    <row r="190" spans="1:13" ht="409.5">
      <c r="A190" s="1" t="s">
        <v>945</v>
      </c>
      <c r="B190" s="1" t="s">
        <v>13</v>
      </c>
      <c r="C190" s="4" t="s">
        <v>946</v>
      </c>
      <c r="D190" s="1" t="s">
        <v>947</v>
      </c>
      <c r="E190" s="1" t="s">
        <v>948</v>
      </c>
      <c r="F190" s="4" t="s">
        <v>17</v>
      </c>
      <c r="G190" s="1" t="s">
        <v>18</v>
      </c>
      <c r="H190" s="1" t="s">
        <v>19</v>
      </c>
      <c r="I190" s="1" t="s">
        <v>20</v>
      </c>
      <c r="J190" s="1" t="s">
        <v>949</v>
      </c>
      <c r="K190" s="1" t="s">
        <v>22</v>
      </c>
      <c r="L190" s="1" t="str">
        <f>HYPERLINK("https://files.afu.se/Downloads/Transcripts/Somewhere%20in%20the%20Skies%20(Ryan%20Sprague)/2021 03 22 - Ryan Sprague - Somewhere in the Skies  UFO Happy Hour  Volume Six_e0hE9X5zRjU - transcript (automated).pdf","Transcript Link")</f>
        <v>Transcript Link</v>
      </c>
      <c r="M190" s="2" t="str">
        <f>HYPERLINK("https://files.afu.se/Downloads/Transcripts/Somewhere%20in%20the%20Skies%20(Ryan%20Sprague)/2021 03 22 - Ryan Sprague - Somewhere in the Skies  UFO Happy Hour  Volume Six_e0hE9X5zRjU - transcript (automated).pdf","Transcript Link")</f>
        <v>Transcript Link</v>
      </c>
    </row>
    <row r="191" spans="1:13" ht="409.5">
      <c r="A191" s="1" t="s">
        <v>950</v>
      </c>
      <c r="B191" s="1" t="s">
        <v>13</v>
      </c>
      <c r="C191" s="4" t="s">
        <v>951</v>
      </c>
      <c r="D191" s="1" t="s">
        <v>952</v>
      </c>
      <c r="E191" s="1" t="s">
        <v>953</v>
      </c>
      <c r="F191" s="4" t="s">
        <v>17</v>
      </c>
      <c r="G191" s="1" t="s">
        <v>18</v>
      </c>
      <c r="H191" s="1" t="s">
        <v>19</v>
      </c>
      <c r="I191" s="1" t="s">
        <v>20</v>
      </c>
      <c r="J191" s="1" t="s">
        <v>954</v>
      </c>
      <c r="K191" s="1" t="s">
        <v>22</v>
      </c>
      <c r="L191" s="1" t="str">
        <f>HYPERLINK("https://files.afu.se/Downloads/Transcripts/Somewhere%20in%20the%20Skies%20(Ryan%20Sprague)/2021 03 15 - Ryan Sprague - Somewhere in the Skies  The Believer with Ralph Blumenthal_ZeO8lAht-kA - transcript (automated).pdf","Transcript Link")</f>
        <v>Transcript Link</v>
      </c>
      <c r="M191" s="2" t="str">
        <f>HYPERLINK("https://files.afu.se/Downloads/Transcripts/Somewhere%20in%20the%20Skies%20(Ryan%20Sprague)/2021 03 15 - Ryan Sprague - Somewhere in the Skies  The Believer with Ralph Blumenthal_ZeO8lAht-kA - transcript (automated).pdf","Transcript Link")</f>
        <v>Transcript Link</v>
      </c>
    </row>
    <row r="192" spans="1:13" ht="409.5">
      <c r="A192" s="1" t="s">
        <v>955</v>
      </c>
      <c r="B192" s="1" t="s">
        <v>13</v>
      </c>
      <c r="C192" s="4" t="s">
        <v>956</v>
      </c>
      <c r="D192" s="1" t="s">
        <v>957</v>
      </c>
      <c r="E192" s="1" t="s">
        <v>958</v>
      </c>
      <c r="F192" s="4" t="s">
        <v>17</v>
      </c>
      <c r="G192" s="1" t="s">
        <v>18</v>
      </c>
      <c r="H192" s="1" t="s">
        <v>19</v>
      </c>
      <c r="I192" s="1" t="s">
        <v>20</v>
      </c>
      <c r="J192" s="1" t="s">
        <v>959</v>
      </c>
      <c r="K192" s="1" t="s">
        <v>22</v>
      </c>
      <c r="L192" s="1" t="str">
        <f>HYPERLINK("https://files.afu.se/Downloads/Transcripts/Somewhere%20in%20the%20Skies%20(Ryan%20Sprague)/2021 03 08 - Ryan Sprague - Somewhere in the Skies  The Black Triangles_VJl9CtK0mrU - transcript (automated).pdf","Transcript Link")</f>
        <v>Transcript Link</v>
      </c>
      <c r="M192" s="2" t="str">
        <f>HYPERLINK("https://files.afu.se/Downloads/Transcripts/Somewhere%20in%20the%20Skies%20(Ryan%20Sprague)/2021 03 08 - Ryan Sprague - Somewhere in the Skies  The Black Triangles_VJl9CtK0mrU - transcript (automated).pdf","Transcript Link")</f>
        <v>Transcript Link</v>
      </c>
    </row>
    <row r="193" spans="1:13" ht="409.5">
      <c r="A193" s="1" t="s">
        <v>960</v>
      </c>
      <c r="B193" s="1" t="s">
        <v>13</v>
      </c>
      <c r="C193" s="4" t="s">
        <v>961</v>
      </c>
      <c r="D193" s="1" t="s">
        <v>962</v>
      </c>
      <c r="E193" s="1" t="s">
        <v>963</v>
      </c>
      <c r="F193" s="4" t="s">
        <v>17</v>
      </c>
      <c r="G193" s="1" t="s">
        <v>18</v>
      </c>
      <c r="H193" s="1" t="s">
        <v>19</v>
      </c>
      <c r="I193" s="1" t="s">
        <v>20</v>
      </c>
      <c r="J193" s="1" t="s">
        <v>964</v>
      </c>
      <c r="K193" s="1" t="s">
        <v>22</v>
      </c>
      <c r="L193" s="1" t="str">
        <f>HYPERLINK("https://files.afu.se/Downloads/Transcripts/Somewhere%20in%20the%20Skies%20(Ryan%20Sprague)/2021 03 01 - Ryan Sprague - Somewhere in the Skies  Cosmic Conversation with a Rock Star_OxYsjA-zdzs - transcript (automated).pdf","Transcript Link")</f>
        <v>Transcript Link</v>
      </c>
      <c r="M193" s="2" t="str">
        <f>HYPERLINK("https://files.afu.se/Downloads/Transcripts/Somewhere%20in%20the%20Skies%20(Ryan%20Sprague)/2021 03 01 - Ryan Sprague - Somewhere in the Skies  Cosmic Conversation with a Rock Star_OxYsjA-zdzs - transcript (automated).pdf","Transcript Link")</f>
        <v>Transcript Link</v>
      </c>
    </row>
    <row r="194" spans="1:13" ht="409.5">
      <c r="A194" s="1" t="s">
        <v>965</v>
      </c>
      <c r="B194" s="1" t="s">
        <v>13</v>
      </c>
      <c r="C194" s="4" t="s">
        <v>966</v>
      </c>
      <c r="D194" s="1" t="s">
        <v>967</v>
      </c>
      <c r="E194" s="1" t="s">
        <v>968</v>
      </c>
      <c r="F194" s="4" t="s">
        <v>17</v>
      </c>
      <c r="G194" s="1" t="s">
        <v>18</v>
      </c>
      <c r="H194" s="1" t="s">
        <v>19</v>
      </c>
      <c r="I194" s="1" t="s">
        <v>20</v>
      </c>
      <c r="J194" s="1" t="s">
        <v>969</v>
      </c>
      <c r="K194" s="1" t="s">
        <v>22</v>
      </c>
      <c r="L194" s="1" t="str">
        <f>HYPERLINK("https://files.afu.se/Downloads/Transcripts/Somewhere%20in%20the%20Skies%20(Ryan%20Sprague)/2021 02 22 - Ryan Sprague - Somewhere in the Skies  American Madness and the Phantom Patriot_F6HBVrkKd44 - transcript (automated).pdf","Transcript Link")</f>
        <v>Transcript Link</v>
      </c>
      <c r="M194" s="2" t="str">
        <f>HYPERLINK("https://files.afu.se/Downloads/Transcripts/Somewhere%20in%20the%20Skies%20(Ryan%20Sprague)/2021 02 22 - Ryan Sprague - Somewhere in the Skies  American Madness and the Phantom Patriot_F6HBVrkKd44 - transcript (automated).pdf","Transcript Link")</f>
        <v>Transcript Link</v>
      </c>
    </row>
    <row r="195" spans="1:13" ht="409.5">
      <c r="A195" s="1" t="s">
        <v>970</v>
      </c>
      <c r="B195" s="1" t="s">
        <v>13</v>
      </c>
      <c r="C195" s="4" t="s">
        <v>971</v>
      </c>
      <c r="D195" s="1" t="s">
        <v>972</v>
      </c>
      <c r="E195" s="1" t="s">
        <v>973</v>
      </c>
      <c r="F195" s="4" t="s">
        <v>17</v>
      </c>
      <c r="G195" s="1" t="s">
        <v>18</v>
      </c>
      <c r="H195" s="1" t="s">
        <v>19</v>
      </c>
      <c r="I195" s="1" t="s">
        <v>20</v>
      </c>
      <c r="J195" s="1" t="s">
        <v>974</v>
      </c>
      <c r="K195" s="1" t="s">
        <v>22</v>
      </c>
      <c r="L195" s="1" t="str">
        <f>HYPERLINK("https://files.afu.se/Downloads/Transcripts/Somewhere%20in%20the%20Skies%20(Ryan%20Sprague)/2021 02 19 - Ryan Sprague - Vintage Skies   'Overlords of the UFO' (1976)_IEJAHihRfyA - transcript (automated).pdf","Transcript Link")</f>
        <v>Transcript Link</v>
      </c>
      <c r="M195" s="2" t="str">
        <f>HYPERLINK("https://files.afu.se/Downloads/Transcripts/Somewhere%20in%20the%20Skies%20(Ryan%20Sprague)/2021 02 19 - Ryan Sprague - Vintage Skies   'Overlords of the UFO' (1976)_IEJAHihRfyA - transcript (automated).pdf","Transcript Link")</f>
        <v>Transcript Link</v>
      </c>
    </row>
    <row r="196" spans="1:13" ht="409.5">
      <c r="A196" s="1" t="s">
        <v>975</v>
      </c>
      <c r="B196" s="1" t="s">
        <v>13</v>
      </c>
      <c r="C196" s="4" t="s">
        <v>976</v>
      </c>
      <c r="D196" s="1" t="s">
        <v>977</v>
      </c>
      <c r="E196" s="1" t="s">
        <v>978</v>
      </c>
      <c r="F196" s="4" t="s">
        <v>17</v>
      </c>
      <c r="G196" s="1" t="s">
        <v>18</v>
      </c>
      <c r="H196" s="1" t="s">
        <v>19</v>
      </c>
      <c r="I196" s="1" t="s">
        <v>20</v>
      </c>
      <c r="J196" s="1" t="s">
        <v>979</v>
      </c>
      <c r="K196" s="1" t="s">
        <v>22</v>
      </c>
      <c r="L196" s="1" t="str">
        <f>HYPERLINK("https://files.afu.se/Downloads/Transcripts/Somewhere%20in%20the%20Skies%20(Ryan%20Sprague)/2021 02 15 - Ryan Sprague - Somewhere in the Skies  UAP UK Roundtable_RI66D3mv9J4 - transcript (automated).pdf","Transcript Link")</f>
        <v>Transcript Link</v>
      </c>
      <c r="M196" s="2" t="str">
        <f>HYPERLINK("https://files.afu.se/Downloads/Transcripts/Somewhere%20in%20the%20Skies%20(Ryan%20Sprague)/2021 02 15 - Ryan Sprague - Somewhere in the Skies  UAP UK Roundtable_RI66D3mv9J4 - transcript (automated).pdf","Transcript Link")</f>
        <v>Transcript Link</v>
      </c>
    </row>
    <row r="197" spans="1:13" ht="409.5">
      <c r="A197" s="1" t="s">
        <v>980</v>
      </c>
      <c r="B197" s="1" t="s">
        <v>13</v>
      </c>
      <c r="C197" s="4" t="s">
        <v>981</v>
      </c>
      <c r="D197" s="1" t="s">
        <v>982</v>
      </c>
      <c r="E197" s="1" t="s">
        <v>983</v>
      </c>
      <c r="F197" s="4" t="s">
        <v>17</v>
      </c>
      <c r="G197" s="1" t="s">
        <v>18</v>
      </c>
      <c r="H197" s="1" t="s">
        <v>19</v>
      </c>
      <c r="I197" s="1" t="s">
        <v>20</v>
      </c>
      <c r="J197" s="1" t="s">
        <v>984</v>
      </c>
      <c r="K197" s="1" t="s">
        <v>22</v>
      </c>
      <c r="L197" s="1" t="str">
        <f>HYPERLINK("https://files.afu.se/Downloads/Transcripts/Somewhere%20in%20the%20Skies%20(Ryan%20Sprague)/2021 02 08 - Ryan Sprague - Somewhere in the Skies  Just Another Tin Foil Hat_Z543Ls69j6k - transcript (automated).pdf","Transcript Link")</f>
        <v>Transcript Link</v>
      </c>
      <c r="M197" s="2" t="str">
        <f>HYPERLINK("https://files.afu.se/Downloads/Transcripts/Somewhere%20in%20the%20Skies%20(Ryan%20Sprague)/2021 02 08 - Ryan Sprague - Somewhere in the Skies  Just Another Tin Foil Hat_Z543Ls69j6k - transcript (automated).pdf","Transcript Link")</f>
        <v>Transcript Link</v>
      </c>
    </row>
    <row r="198" spans="1:13" ht="409.5">
      <c r="A198" s="1" t="s">
        <v>985</v>
      </c>
      <c r="B198" s="1" t="s">
        <v>13</v>
      </c>
      <c r="C198" s="4" t="s">
        <v>986</v>
      </c>
      <c r="D198" s="1" t="s">
        <v>987</v>
      </c>
      <c r="E198" s="1" t="s">
        <v>988</v>
      </c>
      <c r="F198" s="4" t="s">
        <v>17</v>
      </c>
      <c r="G198" s="1" t="s">
        <v>18</v>
      </c>
      <c r="H198" s="1" t="s">
        <v>19</v>
      </c>
      <c r="I198" s="1" t="s">
        <v>20</v>
      </c>
      <c r="J198" s="1" t="s">
        <v>989</v>
      </c>
      <c r="K198" s="1" t="s">
        <v>22</v>
      </c>
      <c r="L198" s="1" t="str">
        <f>HYPERLINK("https://files.afu.se/Downloads/Transcripts/Somewhere%20in%20the%20Skies%20(Ryan%20Sprague)/2021 02 01 - Ryan Sprague - Somewhere in the Skies  UFO Witness with Ben Hansen_ew022_aS-3Q - transcript (automated).pdf","Transcript Link")</f>
        <v>Transcript Link</v>
      </c>
      <c r="M198" s="2" t="str">
        <f>HYPERLINK("https://files.afu.se/Downloads/Transcripts/Somewhere%20in%20the%20Skies%20(Ryan%20Sprague)/2021 02 01 - Ryan Sprague - Somewhere in the Skies  UFO Witness with Ben Hansen_ew022_aS-3Q - transcript (automated).pdf","Transcript Link")</f>
        <v>Transcript Link</v>
      </c>
    </row>
    <row r="199" spans="1:13" ht="409.5">
      <c r="A199" s="1" t="s">
        <v>990</v>
      </c>
      <c r="B199" s="1" t="s">
        <v>13</v>
      </c>
      <c r="C199" s="4" t="s">
        <v>991</v>
      </c>
      <c r="D199" s="1" t="s">
        <v>992</v>
      </c>
      <c r="E199" s="1" t="s">
        <v>993</v>
      </c>
      <c r="F199" s="4" t="s">
        <v>17</v>
      </c>
      <c r="G199" s="1" t="s">
        <v>18</v>
      </c>
      <c r="H199" s="1" t="s">
        <v>19</v>
      </c>
      <c r="I199" s="1" t="s">
        <v>20</v>
      </c>
      <c r="J199" s="1" t="s">
        <v>994</v>
      </c>
      <c r="K199" s="1" t="s">
        <v>22</v>
      </c>
      <c r="L199" s="1" t="str">
        <f>HYPERLINK("https://files.afu.se/Downloads/Transcripts/Somewhere%20in%20the%20Skies%20(Ryan%20Sprague)/2021 01 27 - Ryan Sprague - Vintage Skies   'UFOs  What's Going On ' (1983)_NV1kh_Q7n1Y - transcript (automated).pdf","Transcript Link")</f>
        <v>Transcript Link</v>
      </c>
      <c r="M199" s="2" t="str">
        <f>HYPERLINK("https://files.afu.se/Downloads/Transcripts/Somewhere%20in%20the%20Skies%20(Ryan%20Sprague)/2021 01 27 - Ryan Sprague - Vintage Skies   'UFOs  What's Going On ' (1983)_NV1kh_Q7n1Y - transcript (automated).pdf","Transcript Link")</f>
        <v>Transcript Link</v>
      </c>
    </row>
    <row r="200" spans="1:13" ht="409.5">
      <c r="A200" s="1" t="s">
        <v>995</v>
      </c>
      <c r="B200" s="1" t="s">
        <v>13</v>
      </c>
      <c r="C200" s="4" t="s">
        <v>996</v>
      </c>
      <c r="D200" s="1" t="s">
        <v>997</v>
      </c>
      <c r="E200" s="1" t="s">
        <v>998</v>
      </c>
      <c r="F200" s="4" t="s">
        <v>17</v>
      </c>
      <c r="G200" s="1" t="s">
        <v>18</v>
      </c>
      <c r="H200" s="1" t="s">
        <v>19</v>
      </c>
      <c r="I200" s="1" t="s">
        <v>20</v>
      </c>
      <c r="J200" s="1" t="s">
        <v>999</v>
      </c>
      <c r="K200" s="1" t="s">
        <v>22</v>
      </c>
      <c r="L200" s="1" t="str">
        <f>HYPERLINK("https://files.afu.se/Downloads/Transcripts/Somewhere%20in%20the%20Skies%20(Ryan%20Sprague)/2021 01 25 - Ryan Sprague - Somewhere in the Skies  President Eisenhower's Close Encounters_H4roSTTf-gk - transcript (automated).pdf","Transcript Link")</f>
        <v>Transcript Link</v>
      </c>
      <c r="M200" s="2" t="str">
        <f>HYPERLINK("https://files.afu.se/Downloads/Transcripts/Somewhere%20in%20the%20Skies%20(Ryan%20Sprague)/2021 01 25 - Ryan Sprague - Somewhere in the Skies  President Eisenhower's Close Encounters_H4roSTTf-gk - transcript (automated).pdf","Transcript Link")</f>
        <v>Transcript Link</v>
      </c>
    </row>
    <row r="201" spans="1:13" ht="409.5">
      <c r="A201" s="1" t="s">
        <v>1000</v>
      </c>
      <c r="B201" s="1" t="s">
        <v>13</v>
      </c>
      <c r="C201" s="4" t="s">
        <v>1001</v>
      </c>
      <c r="D201" s="1" t="s">
        <v>1002</v>
      </c>
      <c r="E201" s="1" t="s">
        <v>1003</v>
      </c>
      <c r="F201" s="4" t="s">
        <v>17</v>
      </c>
      <c r="G201" s="1" t="s">
        <v>18</v>
      </c>
      <c r="H201" s="1" t="s">
        <v>19</v>
      </c>
      <c r="I201" s="1" t="s">
        <v>20</v>
      </c>
      <c r="J201" s="1" t="s">
        <v>1004</v>
      </c>
      <c r="K201" s="1" t="s">
        <v>22</v>
      </c>
      <c r="L201" s="1" t="str">
        <f>HYPERLINK("https://files.afu.se/Downloads/Transcripts/Somewhere%20in%20the%20Skies%20(Ryan%20Sprague)/2021 01 18 - Ryan Sprague - Somewhere in the Skies  Luis Elizondo &amp; Sean Cahill  The Next Chapter_y1UkK6lANE4 - transcript (automated).pdf","Transcript Link")</f>
        <v>Transcript Link</v>
      </c>
      <c r="M201" s="2" t="str">
        <f>HYPERLINK("https://files.afu.se/Downloads/Transcripts/Somewhere%20in%20the%20Skies%20(Ryan%20Sprague)/2021 01 18 - Ryan Sprague - Somewhere in the Skies  Luis Elizondo &amp; Sean Cahill  The Next Chapter_y1UkK6lANE4 - transcript (automated).pdf","Transcript Link")</f>
        <v>Transcript Link</v>
      </c>
    </row>
    <row r="202" spans="1:13" ht="409.5">
      <c r="A202" s="1" t="s">
        <v>1005</v>
      </c>
      <c r="B202" s="1" t="s">
        <v>13</v>
      </c>
      <c r="C202" s="4" t="s">
        <v>1006</v>
      </c>
      <c r="D202" s="1" t="s">
        <v>1007</v>
      </c>
      <c r="E202" s="1" t="s">
        <v>1008</v>
      </c>
      <c r="F202" s="4" t="s">
        <v>17</v>
      </c>
      <c r="G202" s="1" t="s">
        <v>18</v>
      </c>
      <c r="H202" s="1" t="s">
        <v>19</v>
      </c>
      <c r="I202" s="1" t="s">
        <v>20</v>
      </c>
      <c r="J202" s="1" t="s">
        <v>1009</v>
      </c>
      <c r="K202" s="1" t="s">
        <v>22</v>
      </c>
      <c r="L202" s="1" t="str">
        <f>HYPERLINK("https://files.afu.se/Downloads/Transcripts/Somewhere%20in%20the%20Skies%20(Ryan%20Sprague)/2021 01 11 - Ryan Sprague - Somewhere in the Skies  Extraterrestrial with Avi Loeb_RuMxLB7SdlY - transcript (automated).pdf","Transcript Link")</f>
        <v>Transcript Link</v>
      </c>
      <c r="M202" s="2" t="str">
        <f>HYPERLINK("https://files.afu.se/Downloads/Transcripts/Somewhere%20in%20the%20Skies%20(Ryan%20Sprague)/2021 01 11 - Ryan Sprague - Somewhere in the Skies  Extraterrestrial with Avi Loeb_RuMxLB7SdlY - transcript (automated).pdf","Transcript Link")</f>
        <v>Transcript Link</v>
      </c>
    </row>
    <row r="203" spans="1:13" ht="409.5">
      <c r="A203" s="1" t="s">
        <v>1010</v>
      </c>
      <c r="B203" s="1" t="s">
        <v>13</v>
      </c>
      <c r="C203" s="4" t="s">
        <v>1011</v>
      </c>
      <c r="D203" s="1" t="s">
        <v>1012</v>
      </c>
      <c r="E203" s="1" t="s">
        <v>1013</v>
      </c>
      <c r="F203" s="4" t="s">
        <v>17</v>
      </c>
      <c r="G203" s="1" t="s">
        <v>18</v>
      </c>
      <c r="H203" s="1" t="s">
        <v>19</v>
      </c>
      <c r="I203" s="1" t="s">
        <v>20</v>
      </c>
      <c r="J203" s="1" t="s">
        <v>1014</v>
      </c>
      <c r="K203" s="1" t="s">
        <v>22</v>
      </c>
      <c r="L203" s="1" t="str">
        <f>HYPERLINK("https://files.afu.se/Downloads/Transcripts/Somewhere%20in%20the%20Skies%20(Ryan%20Sprague)/2021 01 07 - Ryan Sprague - Vintage Skies    'When You See Those Flying Saucers'_fiToI0-gyGk - transcript (automated).pdf","Transcript Link")</f>
        <v>Transcript Link</v>
      </c>
      <c r="M203" s="2" t="str">
        <f>HYPERLINK("https://files.afu.se/Downloads/Transcripts/Somewhere%20in%20the%20Skies%20(Ryan%20Sprague)/2021 01 07 - Ryan Sprague - Vintage Skies    'When You See Those Flying Saucers'_fiToI0-gyGk - transcript (automated).pdf","Transcript Link")</f>
        <v>Transcript Link</v>
      </c>
    </row>
    <row r="204" spans="1:13" ht="409.5">
      <c r="A204" s="1" t="s">
        <v>1015</v>
      </c>
      <c r="B204" s="1" t="s">
        <v>13</v>
      </c>
      <c r="C204" s="4" t="s">
        <v>1016</v>
      </c>
      <c r="D204" s="1" t="s">
        <v>1017</v>
      </c>
      <c r="E204" s="1" t="s">
        <v>1018</v>
      </c>
      <c r="F204" s="4" t="s">
        <v>17</v>
      </c>
      <c r="G204" s="1" t="s">
        <v>18</v>
      </c>
      <c r="H204" s="1" t="s">
        <v>19</v>
      </c>
      <c r="I204" s="1" t="s">
        <v>20</v>
      </c>
      <c r="J204" s="1" t="s">
        <v>1019</v>
      </c>
      <c r="K204" s="1" t="s">
        <v>22</v>
      </c>
      <c r="L204" s="1" t="str">
        <f>HYPERLINK("https://files.afu.se/Downloads/Transcripts/Somewhere%20in%20the%20Skies%20(Ryan%20Sprague)/2021 01 04 - Ryan Sprague - Somewhere in the Skies  The O'Hare UFO Tapes_YMWpDVtN6MA - transcript (automated).pdf","Transcript Link")</f>
        <v>Transcript Link</v>
      </c>
      <c r="M204" s="2" t="str">
        <f>HYPERLINK("https://files.afu.se/Downloads/Transcripts/Somewhere%20in%20the%20Skies%20(Ryan%20Sprague)/2021 01 04 - Ryan Sprague - Somewhere in the Skies  The O'Hare UFO Tapes_YMWpDVtN6MA - transcript (automated).pdf","Transcript Link")</f>
        <v>Transcript Link</v>
      </c>
    </row>
    <row r="205" spans="1:13" ht="409.5">
      <c r="A205" s="1" t="s">
        <v>1020</v>
      </c>
      <c r="B205" s="1" t="s">
        <v>13</v>
      </c>
      <c r="C205" s="4" t="s">
        <v>1021</v>
      </c>
      <c r="D205" s="1" t="s">
        <v>1022</v>
      </c>
      <c r="E205" s="1" t="s">
        <v>1023</v>
      </c>
      <c r="F205" s="4" t="s">
        <v>17</v>
      </c>
      <c r="G205" s="1" t="s">
        <v>18</v>
      </c>
      <c r="H205" s="1" t="s">
        <v>19</v>
      </c>
      <c r="I205" s="1" t="s">
        <v>20</v>
      </c>
      <c r="J205" s="1" t="s">
        <v>1024</v>
      </c>
      <c r="K205" s="1" t="s">
        <v>22</v>
      </c>
      <c r="L205" s="1" t="str">
        <f>HYPERLINK("https://files.afu.se/Downloads/Transcripts/Somewhere%20in%20the%20Skies%20(Ryan%20Sprague)/2021 01 02 - Ryan Sprague - George Knapp Interviews Ryan Sprague_qKyB7MNTSLU - transcript (automated).pdf","Transcript Link")</f>
        <v>Transcript Link</v>
      </c>
      <c r="M205" s="2" t="str">
        <f>HYPERLINK("https://files.afu.se/Downloads/Transcripts/Somewhere%20in%20the%20Skies%20(Ryan%20Sprague)/2021 01 02 - Ryan Sprague - George Knapp Interviews Ryan Sprague_qKyB7MNTSLU - transcript (automated).pdf","Transcript Link")</f>
        <v>Transcript Link</v>
      </c>
    </row>
    <row r="206" spans="1:13" ht="409.5">
      <c r="A206" s="1" t="s">
        <v>1025</v>
      </c>
      <c r="B206" s="1" t="s">
        <v>13</v>
      </c>
      <c r="C206" s="4" t="s">
        <v>1026</v>
      </c>
      <c r="D206" s="1" t="s">
        <v>1027</v>
      </c>
      <c r="E206" s="1" t="s">
        <v>1028</v>
      </c>
      <c r="F206" s="4" t="s">
        <v>17</v>
      </c>
      <c r="G206" s="1" t="s">
        <v>18</v>
      </c>
      <c r="H206" s="1" t="s">
        <v>19</v>
      </c>
      <c r="I206" s="1" t="s">
        <v>20</v>
      </c>
      <c r="J206" s="1" t="s">
        <v>1029</v>
      </c>
      <c r="K206" s="1" t="s">
        <v>22</v>
      </c>
      <c r="L206" s="1" t="str">
        <f>HYPERLINK("https://files.afu.se/Downloads/Transcripts/Somewhere%20in%20the%20Skies%20(Ryan%20Sprague)/2020 12 31 - Ryan Sprague - Vintage Skies   The 1988 Knowles Family UFO Encounter - Rare News Interview_kn45cT7iCfs - transcript (automated).pdf","Transcript Link")</f>
        <v>Transcript Link</v>
      </c>
      <c r="M206" s="2" t="str">
        <f>HYPERLINK("https://files.afu.se/Downloads/Transcripts/Somewhere%20in%20the%20Skies%20(Ryan%20Sprague)/2020 12 31 - Ryan Sprague - Vintage Skies   The 1988 Knowles Family UFO Encounter - Rare News Interview_kn45cT7iCfs - transcript (automated).pdf","Transcript Link")</f>
        <v>Transcript Link</v>
      </c>
    </row>
    <row r="207" spans="1:13" ht="409.5">
      <c r="A207" s="1" t="s">
        <v>1030</v>
      </c>
      <c r="B207" s="1" t="s">
        <v>13</v>
      </c>
      <c r="C207" s="4" t="s">
        <v>1031</v>
      </c>
      <c r="D207" s="1" t="s">
        <v>1032</v>
      </c>
      <c r="E207" s="1" t="s">
        <v>1033</v>
      </c>
      <c r="F207" s="4" t="s">
        <v>17</v>
      </c>
      <c r="G207" s="1" t="s">
        <v>18</v>
      </c>
      <c r="H207" s="1" t="s">
        <v>19</v>
      </c>
      <c r="I207" s="1" t="s">
        <v>20</v>
      </c>
      <c r="J207" s="1" t="s">
        <v>1034</v>
      </c>
      <c r="K207" s="1" t="s">
        <v>22</v>
      </c>
      <c r="L207" s="1" t="str">
        <f>HYPERLINK("https://files.afu.se/Downloads/Transcripts/Somewhere%20in%20the%20Skies%20(Ryan%20Sprague)/2020 12 30 - Ryan Sprague - Vintage Skies  'The Outer Space Connection' (1975)_ywyhnd0SEeI - transcript (automated).pdf","Transcript Link")</f>
        <v>Transcript Link</v>
      </c>
      <c r="M207" s="2" t="str">
        <f>HYPERLINK("https://files.afu.se/Downloads/Transcripts/Somewhere%20in%20the%20Skies%20(Ryan%20Sprague)/2020 12 30 - Ryan Sprague - Vintage Skies  'The Outer Space Connection' (1975)_ywyhnd0SEeI - transcript (automated).pdf","Transcript Link")</f>
        <v>Transcript Link</v>
      </c>
    </row>
    <row r="208" spans="1:13" ht="409.5">
      <c r="A208" s="1" t="s">
        <v>1035</v>
      </c>
      <c r="B208" s="1" t="s">
        <v>13</v>
      </c>
      <c r="C208" s="4" t="s">
        <v>1036</v>
      </c>
      <c r="D208" s="1" t="s">
        <v>1037</v>
      </c>
      <c r="E208" s="1" t="s">
        <v>1038</v>
      </c>
      <c r="F208" s="4" t="s">
        <v>17</v>
      </c>
      <c r="G208" s="1" t="s">
        <v>18</v>
      </c>
      <c r="H208" s="1" t="s">
        <v>19</v>
      </c>
      <c r="I208" s="1" t="s">
        <v>20</v>
      </c>
      <c r="J208" s="1" t="s">
        <v>1039</v>
      </c>
      <c r="K208" s="1" t="s">
        <v>22</v>
      </c>
      <c r="L208" s="1" t="str">
        <f>HYPERLINK("https://files.afu.se/Downloads/Transcripts/Somewhere%20in%20the%20Skies%20(Ryan%20Sprague)/2020 12 28 - Ryan Sprague - Somewhere in the Skies  Witness Accounts  Volume Fourteen_kR2VQ54otfQ - transcript (automated).pdf","Transcript Link")</f>
        <v>Transcript Link</v>
      </c>
      <c r="M208" s="2" t="str">
        <f>HYPERLINK("https://files.afu.se/Downloads/Transcripts/Somewhere%20in%20the%20Skies%20(Ryan%20Sprague)/2020 12 28 - Ryan Sprague - Somewhere in the Skies  Witness Accounts  Volume Fourteen_kR2VQ54otfQ - transcript (automated).pdf","Transcript Link")</f>
        <v>Transcript Link</v>
      </c>
    </row>
    <row r="209" spans="1:13" ht="345">
      <c r="A209" s="1" t="s">
        <v>1040</v>
      </c>
      <c r="B209" s="1" t="s">
        <v>13</v>
      </c>
      <c r="C209" s="4" t="s">
        <v>1041</v>
      </c>
      <c r="D209" s="1" t="s">
        <v>1042</v>
      </c>
      <c r="E209" s="1" t="s">
        <v>1043</v>
      </c>
      <c r="F209" s="4" t="s">
        <v>17</v>
      </c>
      <c r="G209" s="1" t="s">
        <v>18</v>
      </c>
      <c r="H209" s="1" t="s">
        <v>19</v>
      </c>
      <c r="I209" s="1" t="s">
        <v>20</v>
      </c>
      <c r="J209" s="1" t="s">
        <v>1044</v>
      </c>
      <c r="K209" s="1" t="s">
        <v>22</v>
      </c>
      <c r="L209" s="1" t="str">
        <f>HYPERLINK("https://files.afu.se/Downloads/Transcripts/Somewhere%20in%20the%20Skies%20(Ryan%20Sprague)/2020 12 23 - Ryan Sprague - In a Forest - A Play_NSWfdjCxwGs - transcript (automated).pdf","Transcript Link")</f>
        <v>Transcript Link</v>
      </c>
      <c r="M209" s="2" t="str">
        <f>HYPERLINK("https://files.afu.se/Downloads/Transcripts/Somewhere%20in%20the%20Skies%20(Ryan%20Sprague)/2020 12 23 - Ryan Sprague - In a Forest - A Play_NSWfdjCxwGs - transcript (automated).pdf","Transcript Link")</f>
        <v>Transcript Link</v>
      </c>
    </row>
    <row r="210" spans="1:13" ht="409.5">
      <c r="A210" s="1" t="s">
        <v>1045</v>
      </c>
      <c r="B210" s="1" t="s">
        <v>13</v>
      </c>
      <c r="C210" s="4" t="s">
        <v>1046</v>
      </c>
      <c r="D210" s="1" t="s">
        <v>1047</v>
      </c>
      <c r="E210" s="1" t="s">
        <v>1048</v>
      </c>
      <c r="F210" s="4" t="s">
        <v>17</v>
      </c>
      <c r="G210" s="1" t="s">
        <v>18</v>
      </c>
      <c r="H210" s="1" t="s">
        <v>19</v>
      </c>
      <c r="I210" s="1" t="s">
        <v>20</v>
      </c>
      <c r="J210" s="1" t="s">
        <v>1049</v>
      </c>
      <c r="K210" s="1" t="s">
        <v>22</v>
      </c>
      <c r="L210" s="1" t="str">
        <f>HYPERLINK("https://files.afu.se/Downloads/Transcripts/Somewhere%20in%20the%20Skies%20(Ryan%20Sprague)/2020 12 20 - Ryan Sprague - Somewhere in the Skies  Meanwhile, Here on Earth_luGvwKR7OfU - transcript (automated).pdf","Transcript Link")</f>
        <v>Transcript Link</v>
      </c>
      <c r="M210" s="2" t="str">
        <f>HYPERLINK("https://files.afu.se/Downloads/Transcripts/Somewhere%20in%20the%20Skies%20(Ryan%20Sprague)/2020 12 20 - Ryan Sprague - Somewhere in the Skies  Meanwhile, Here on Earth_luGvwKR7OfU - transcript (automated).pdf","Transcript Link")</f>
        <v>Transcript Link</v>
      </c>
    </row>
    <row r="211" spans="1:13" ht="409.5">
      <c r="A211" s="1" t="s">
        <v>1050</v>
      </c>
      <c r="B211" s="1" t="s">
        <v>13</v>
      </c>
      <c r="C211" s="4" t="s">
        <v>1051</v>
      </c>
      <c r="D211" s="1" t="s">
        <v>1052</v>
      </c>
      <c r="E211" s="1" t="s">
        <v>1053</v>
      </c>
      <c r="F211" s="4" t="s">
        <v>17</v>
      </c>
      <c r="G211" s="1" t="s">
        <v>18</v>
      </c>
      <c r="H211" s="1" t="s">
        <v>19</v>
      </c>
      <c r="I211" s="1" t="s">
        <v>20</v>
      </c>
      <c r="J211" s="1" t="s">
        <v>1054</v>
      </c>
      <c r="K211" s="1" t="s">
        <v>22</v>
      </c>
      <c r="L211" s="1" t="str">
        <f>HYPERLINK("https://files.afu.se/Downloads/Transcripts/Somewhere%20in%20the%20Skies%20(Ryan%20Sprague)/2020 12 16 - Ryan Sprague - Vintage Skies    'UFOs Are Here' (1977)_g3P0suAkBkg - transcript (automated).pdf","Transcript Link")</f>
        <v>Transcript Link</v>
      </c>
      <c r="M211" s="2" t="str">
        <f>HYPERLINK("https://files.afu.se/Downloads/Transcripts/Somewhere%20in%20the%20Skies%20(Ryan%20Sprague)/2020 12 16 - Ryan Sprague - Vintage Skies    'UFOs Are Here' (1977)_g3P0suAkBkg - transcript (automated).pdf","Transcript Link")</f>
        <v>Transcript Link</v>
      </c>
    </row>
    <row r="212" spans="1:13" ht="409.5">
      <c r="A212" s="1" t="s">
        <v>1055</v>
      </c>
      <c r="B212" s="1" t="s">
        <v>13</v>
      </c>
      <c r="C212" s="4" t="s">
        <v>1056</v>
      </c>
      <c r="D212" s="1" t="s">
        <v>1057</v>
      </c>
      <c r="E212" s="1" t="s">
        <v>1058</v>
      </c>
      <c r="F212" s="4" t="s">
        <v>17</v>
      </c>
      <c r="G212" s="1" t="s">
        <v>18</v>
      </c>
      <c r="H212" s="1" t="s">
        <v>19</v>
      </c>
      <c r="I212" s="1" t="s">
        <v>20</v>
      </c>
      <c r="J212" s="1" t="s">
        <v>1059</v>
      </c>
      <c r="K212" s="1" t="s">
        <v>22</v>
      </c>
      <c r="L212" s="1" t="str">
        <f>HYPERLINK("https://files.afu.se/Downloads/Transcripts/Somewhere%20in%20the%20Skies%20(Ryan%20Sprague)/2020 12 14 - Ryan Sprague - CASE FILES  007   Encounter in Cisco Grove_9KvJQ2EPr9I - transcript (automated).pdf","Transcript Link")</f>
        <v>Transcript Link</v>
      </c>
      <c r="M212" s="2" t="str">
        <f>HYPERLINK("https://files.afu.se/Downloads/Transcripts/Somewhere%20in%20the%20Skies%20(Ryan%20Sprague)/2020 12 14 - Ryan Sprague - CASE FILES  007   Encounter in Cisco Grove_9KvJQ2EPr9I - transcript (automated).pdf","Transcript Link")</f>
        <v>Transcript Link</v>
      </c>
    </row>
    <row r="213" spans="1:13" ht="225">
      <c r="A213" s="1" t="s">
        <v>1060</v>
      </c>
      <c r="B213" s="1" t="s">
        <v>13</v>
      </c>
      <c r="C213" s="4" t="s">
        <v>1061</v>
      </c>
      <c r="D213" s="1" t="s">
        <v>1062</v>
      </c>
      <c r="E213" s="1" t="s">
        <v>1063</v>
      </c>
      <c r="F213" s="4" t="s">
        <v>17</v>
      </c>
      <c r="G213" s="1" t="s">
        <v>18</v>
      </c>
      <c r="H213" s="1" t="s">
        <v>19</v>
      </c>
      <c r="I213" s="1" t="s">
        <v>20</v>
      </c>
      <c r="J213" s="1" t="s">
        <v>1064</v>
      </c>
      <c r="K213" s="1" t="s">
        <v>22</v>
      </c>
      <c r="L213" s="1" t="str">
        <f>HYPERLINK("https://files.afu.se/Downloads/Transcripts/Somewhere%20in%20the%20Skies%20(Ryan%20Sprague)/2020 12 12 - Ryan Sprague - Leaked UFO Video from the Department of Homeland Security_d3LvxiODImY - transcript (automated).pdf","Transcript Link")</f>
        <v>Transcript Link</v>
      </c>
      <c r="M213" s="2" t="str">
        <f>HYPERLINK("https://files.afu.se/Downloads/Transcripts/Somewhere%20in%20the%20Skies%20(Ryan%20Sprague)/2020 12 12 - Ryan Sprague - Leaked UFO Video from the Department of Homeland Security_d3LvxiODImY - transcript (automated).pdf","Transcript Link")</f>
        <v>Transcript Link</v>
      </c>
    </row>
    <row r="214" spans="1:13" ht="409.5">
      <c r="A214" s="1" t="s">
        <v>1065</v>
      </c>
      <c r="B214" s="1" t="s">
        <v>13</v>
      </c>
      <c r="C214" s="4" t="s">
        <v>1066</v>
      </c>
      <c r="D214" s="1" t="s">
        <v>1067</v>
      </c>
      <c r="E214" s="1" t="s">
        <v>1068</v>
      </c>
      <c r="F214" s="4" t="s">
        <v>17</v>
      </c>
      <c r="G214" s="1" t="s">
        <v>18</v>
      </c>
      <c r="H214" s="1" t="s">
        <v>19</v>
      </c>
      <c r="I214" s="1" t="s">
        <v>20</v>
      </c>
      <c r="J214" s="1" t="s">
        <v>1069</v>
      </c>
      <c r="K214" s="1" t="s">
        <v>22</v>
      </c>
      <c r="L214" s="1" t="str">
        <f>HYPERLINK("https://files.afu.se/Downloads/Transcripts/Somewhere%20in%20the%20Skies%20(Ryan%20Sprague)/2020 12 11 - Ryan Sprague - Somewhere in the Skies - Roswell  The First Witness_H23z-j6USlg - transcript (automated).pdf","Transcript Link")</f>
        <v>Transcript Link</v>
      </c>
      <c r="M214" s="2" t="str">
        <f>HYPERLINK("https://files.afu.se/Downloads/Transcripts/Somewhere%20in%20the%20Skies%20(Ryan%20Sprague)/2020 12 11 - Ryan Sprague - Somewhere in the Skies - Roswell  The First Witness_H23z-j6USlg - transcript (automated).pdf","Transcript Link")</f>
        <v>Transcript Link</v>
      </c>
    </row>
    <row r="215" spans="1:13" ht="409.5">
      <c r="A215" s="1" t="s">
        <v>1070</v>
      </c>
      <c r="B215" s="1" t="s">
        <v>13</v>
      </c>
      <c r="C215" s="4" t="s">
        <v>1071</v>
      </c>
      <c r="D215" s="1" t="s">
        <v>1072</v>
      </c>
      <c r="E215" s="1" t="s">
        <v>1073</v>
      </c>
      <c r="F215" s="4" t="s">
        <v>17</v>
      </c>
      <c r="G215" s="1" t="s">
        <v>18</v>
      </c>
      <c r="H215" s="1" t="s">
        <v>19</v>
      </c>
      <c r="I215" s="1" t="s">
        <v>20</v>
      </c>
      <c r="J215" s="1" t="s">
        <v>1074</v>
      </c>
      <c r="K215" s="1" t="s">
        <v>22</v>
      </c>
      <c r="L215" s="1" t="str">
        <f>HYPERLINK("https://files.afu.se/Downloads/Transcripts/Somewhere%20in%20the%20Skies%20(Ryan%20Sprague)/2020 12 07 - Ryan Sprague - Vintage Skies   'UFOs  It Has Begun' (1979)_41-L77H-ZpQ - transcript (automated).pdf","Transcript Link")</f>
        <v>Transcript Link</v>
      </c>
      <c r="M215" s="2" t="str">
        <f>HYPERLINK("https://files.afu.se/Downloads/Transcripts/Somewhere%20in%20the%20Skies%20(Ryan%20Sprague)/2020 12 07 - Ryan Sprague - Vintage Skies   'UFOs  It Has Begun' (1979)_41-L77H-ZpQ - transcript (automated).pdf","Transcript Link")</f>
        <v>Transcript Link</v>
      </c>
    </row>
    <row r="216" spans="1:13" ht="409.5">
      <c r="A216" s="1" t="s">
        <v>1075</v>
      </c>
      <c r="B216" s="1" t="s">
        <v>13</v>
      </c>
      <c r="C216" s="4" t="s">
        <v>1076</v>
      </c>
      <c r="D216" s="1" t="s">
        <v>1077</v>
      </c>
      <c r="E216" s="1" t="s">
        <v>1078</v>
      </c>
      <c r="F216" s="4" t="s">
        <v>17</v>
      </c>
      <c r="G216" s="1" t="s">
        <v>18</v>
      </c>
      <c r="H216" s="1" t="s">
        <v>19</v>
      </c>
      <c r="I216" s="1" t="s">
        <v>20</v>
      </c>
      <c r="J216" s="1" t="s">
        <v>1079</v>
      </c>
      <c r="K216" s="1" t="s">
        <v>22</v>
      </c>
      <c r="L216" s="1" t="str">
        <f>HYPERLINK("https://files.afu.se/Downloads/Transcripts/Somewhere%20in%20the%20Skies%20(Ryan%20Sprague)/2020 12 04 - Ryan Sprague - Somewhere in the Skies  'Fast Movers', Transmedium Vehicles, and the Pentagon UAP Task Force_TDvLoHAwZAY - transcript (automated).pdf","Transcript Link")</f>
        <v>Transcript Link</v>
      </c>
      <c r="M216" s="2" t="str">
        <f>HYPERLINK("https://files.afu.se/Downloads/Transcripts/Somewhere%20in%20the%20Skies%20(Ryan%20Sprague)/2020 12 04 - Ryan Sprague - Somewhere in the Skies  'Fast Movers', Transmedium Vehicles, and the Pentagon UAP Task Force_TDvLoHAwZAY - transcript (automated).pdf","Transcript Link")</f>
        <v>Transcript Link</v>
      </c>
    </row>
    <row r="217" spans="1:13" ht="409.5">
      <c r="A217" s="1" t="s">
        <v>1080</v>
      </c>
      <c r="B217" s="1" t="s">
        <v>13</v>
      </c>
      <c r="C217" s="4" t="s">
        <v>1081</v>
      </c>
      <c r="D217" s="1" t="s">
        <v>1082</v>
      </c>
      <c r="E217" s="1" t="s">
        <v>1083</v>
      </c>
      <c r="F217" s="4" t="s">
        <v>17</v>
      </c>
      <c r="G217" s="1" t="s">
        <v>18</v>
      </c>
      <c r="H217" s="1" t="s">
        <v>19</v>
      </c>
      <c r="I217" s="1" t="s">
        <v>20</v>
      </c>
      <c r="J217" s="1" t="s">
        <v>1084</v>
      </c>
      <c r="K217" s="1" t="s">
        <v>22</v>
      </c>
      <c r="L217" s="1" t="str">
        <f>HYPERLINK("https://files.afu.se/Downloads/Transcripts/Somewhere%20in%20the%20Skies%20(Ryan%20Sprague)/2020 11 30 - Ryan Sprague - Somewhere in the Skies  Strategic Doubt_kG_aNKVJhyg - transcript (automated).pdf","Transcript Link")</f>
        <v>Transcript Link</v>
      </c>
      <c r="M217" s="2" t="str">
        <f>HYPERLINK("https://files.afu.se/Downloads/Transcripts/Somewhere%20in%20the%20Skies%20(Ryan%20Sprague)/2020 11 30 - Ryan Sprague - Somewhere in the Skies  Strategic Doubt_kG_aNKVJhyg - transcript (automated).pdf","Transcript Link")</f>
        <v>Transcript Link</v>
      </c>
    </row>
    <row r="218" spans="1:13" ht="409.5">
      <c r="A218" s="1" t="s">
        <v>1085</v>
      </c>
      <c r="B218" s="1" t="s">
        <v>13</v>
      </c>
      <c r="C218" s="4" t="s">
        <v>1086</v>
      </c>
      <c r="D218" s="1" t="s">
        <v>1087</v>
      </c>
      <c r="E218" s="1" t="s">
        <v>1088</v>
      </c>
      <c r="F218" s="4" t="s">
        <v>17</v>
      </c>
      <c r="G218" s="1" t="s">
        <v>18</v>
      </c>
      <c r="H218" s="1" t="s">
        <v>19</v>
      </c>
      <c r="I218" s="1" t="s">
        <v>20</v>
      </c>
      <c r="J218" s="1" t="s">
        <v>1089</v>
      </c>
      <c r="K218" s="1" t="s">
        <v>22</v>
      </c>
      <c r="L218" s="1" t="str">
        <f>HYPERLINK("https://files.afu.se/Downloads/Transcripts/Somewhere%20in%20the%20Skies%20(Ryan%20Sprague)/2020 11 23 - Ryan Sprague - Somewhere in the Skies  The Pentacle Memorandum_ZDbwosD59mw - transcript (automated).pdf","Transcript Link")</f>
        <v>Transcript Link</v>
      </c>
      <c r="M218" s="2" t="str">
        <f>HYPERLINK("https://files.afu.se/Downloads/Transcripts/Somewhere%20in%20the%20Skies%20(Ryan%20Sprague)/2020 11 23 - Ryan Sprague - Somewhere in the Skies  The Pentacle Memorandum_ZDbwosD59mw - transcript (automated).pdf","Transcript Link")</f>
        <v>Transcript Link</v>
      </c>
    </row>
    <row r="219" spans="1:13" ht="409.5">
      <c r="A219" s="1" t="s">
        <v>1090</v>
      </c>
      <c r="B219" s="1" t="s">
        <v>13</v>
      </c>
      <c r="C219" s="4" t="s">
        <v>1091</v>
      </c>
      <c r="D219" s="1" t="s">
        <v>1092</v>
      </c>
      <c r="E219" s="1" t="s">
        <v>1093</v>
      </c>
      <c r="F219" s="4" t="s">
        <v>17</v>
      </c>
      <c r="G219" s="1" t="s">
        <v>18</v>
      </c>
      <c r="H219" s="1" t="s">
        <v>19</v>
      </c>
      <c r="I219" s="1" t="s">
        <v>20</v>
      </c>
      <c r="J219" s="1" t="s">
        <v>1094</v>
      </c>
      <c r="K219" s="1" t="s">
        <v>22</v>
      </c>
      <c r="L219" s="1" t="str">
        <f>HYPERLINK("https://files.afu.se/Downloads/Transcripts/Somewhere%20in%20the%20Skies%20(Ryan%20Sprague)/2020 11 15 - Ryan Sprague - CASE FILES  006   Encounter in the Lavender Field_rbKYlpP95_k - transcript (automated).pdf","Transcript Link")</f>
        <v>Transcript Link</v>
      </c>
      <c r="M219" s="2" t="str">
        <f>HYPERLINK("https://files.afu.se/Downloads/Transcripts/Somewhere%20in%20the%20Skies%20(Ryan%20Sprague)/2020 11 15 - Ryan Sprague - CASE FILES  006   Encounter in the Lavender Field_rbKYlpP95_k - transcript (automated).pdf","Transcript Link")</f>
        <v>Transcript Link</v>
      </c>
    </row>
    <row r="220" spans="1:13" ht="409.5">
      <c r="A220" s="1" t="s">
        <v>1095</v>
      </c>
      <c r="B220" s="1" t="s">
        <v>13</v>
      </c>
      <c r="C220" s="4" t="s">
        <v>1096</v>
      </c>
      <c r="D220" s="1" t="s">
        <v>1097</v>
      </c>
      <c r="E220" s="1" t="s">
        <v>1098</v>
      </c>
      <c r="F220" s="4" t="s">
        <v>17</v>
      </c>
      <c r="G220" s="1" t="s">
        <v>18</v>
      </c>
      <c r="H220" s="1" t="s">
        <v>19</v>
      </c>
      <c r="I220" s="1" t="s">
        <v>20</v>
      </c>
      <c r="J220" s="1" t="s">
        <v>1099</v>
      </c>
      <c r="K220" s="1" t="s">
        <v>22</v>
      </c>
      <c r="L220" s="1" t="str">
        <f>HYPERLINK("https://files.afu.se/Downloads/Transcripts/Somewhere%20in%20the%20Skies%20(Ryan%20Sprague)/2020 11 14 - Ryan Sprague - Somewhere in the Skies  The Phenomenon_L4I9upsqmkI - transcript (automated).pdf","Transcript Link")</f>
        <v>Transcript Link</v>
      </c>
      <c r="M220" s="2" t="str">
        <f>HYPERLINK("https://files.afu.se/Downloads/Transcripts/Somewhere%20in%20the%20Skies%20(Ryan%20Sprague)/2020 11 14 - Ryan Sprague - Somewhere in the Skies  The Phenomenon_L4I9upsqmkI - transcript (automated).pdf","Transcript Link")</f>
        <v>Transcript Link</v>
      </c>
    </row>
    <row r="221" spans="1:13" ht="409.5">
      <c r="A221" s="1" t="s">
        <v>1100</v>
      </c>
      <c r="B221" s="1" t="s">
        <v>13</v>
      </c>
      <c r="C221" s="4" t="s">
        <v>1101</v>
      </c>
      <c r="D221" s="1" t="s">
        <v>1102</v>
      </c>
      <c r="E221" s="1" t="s">
        <v>1103</v>
      </c>
      <c r="F221" s="4" t="s">
        <v>17</v>
      </c>
      <c r="G221" s="1" t="s">
        <v>18</v>
      </c>
      <c r="H221" s="1" t="s">
        <v>19</v>
      </c>
      <c r="I221" s="1" t="s">
        <v>20</v>
      </c>
      <c r="J221" s="1" t="s">
        <v>1104</v>
      </c>
      <c r="K221" s="1" t="s">
        <v>22</v>
      </c>
      <c r="L221" s="1" t="str">
        <f>HYPERLINK("https://files.afu.se/Downloads/Transcripts/Somewhere%20in%20the%20Skies%20(Ryan%20Sprague)/2020 11 09 - Ryan Sprague - Somewhere in the Skies  UFO Cults_vT2Gns6E6UI - transcript (automated).pdf","Transcript Link")</f>
        <v>Transcript Link</v>
      </c>
      <c r="M221" s="2" t="str">
        <f>HYPERLINK("https://files.afu.se/Downloads/Transcripts/Somewhere%20in%20the%20Skies%20(Ryan%20Sprague)/2020 11 09 - Ryan Sprague - Somewhere in the Skies  UFO Cults_vT2Gns6E6UI - transcript (automated).pdf","Transcript Link")</f>
        <v>Transcript Link</v>
      </c>
    </row>
    <row r="222" spans="1:13" ht="409.5">
      <c r="A222" s="1" t="s">
        <v>1105</v>
      </c>
      <c r="B222" s="1" t="s">
        <v>13</v>
      </c>
      <c r="C222" s="4" t="s">
        <v>1106</v>
      </c>
      <c r="D222" s="1" t="s">
        <v>1107</v>
      </c>
      <c r="E222" s="1" t="s">
        <v>1108</v>
      </c>
      <c r="F222" s="4" t="s">
        <v>17</v>
      </c>
      <c r="G222" s="1" t="s">
        <v>18</v>
      </c>
      <c r="H222" s="1" t="s">
        <v>19</v>
      </c>
      <c r="I222" s="1" t="s">
        <v>20</v>
      </c>
      <c r="J222" s="1" t="s">
        <v>1109</v>
      </c>
      <c r="K222" s="1" t="s">
        <v>22</v>
      </c>
      <c r="L222" s="1" t="str">
        <f>HYPERLINK("https://files.afu.se/Downloads/Transcripts/Somewhere%20in%20the%20Skies%20(Ryan%20Sprague)/2020 11 02 - Ryan Sprague - Somewhere in the Skies  The Mothman Legacy_4L6bAAL4hFg - transcript (automated).pdf","Transcript Link")</f>
        <v>Transcript Link</v>
      </c>
      <c r="M222" s="2" t="str">
        <f>HYPERLINK("https://files.afu.se/Downloads/Transcripts/Somewhere%20in%20the%20Skies%20(Ryan%20Sprague)/2020 11 02 - Ryan Sprague - Somewhere in the Skies  The Mothman Legacy_4L6bAAL4hFg - transcript (automated).pdf","Transcript Link")</f>
        <v>Transcript Link</v>
      </c>
    </row>
    <row r="223" spans="1:13" ht="409.5">
      <c r="A223" s="1" t="s">
        <v>1110</v>
      </c>
      <c r="B223" s="1" t="s">
        <v>13</v>
      </c>
      <c r="C223" s="4" t="s">
        <v>1111</v>
      </c>
      <c r="D223" s="1" t="s">
        <v>1112</v>
      </c>
      <c r="E223" s="1" t="s">
        <v>1113</v>
      </c>
      <c r="F223" s="4" t="s">
        <v>17</v>
      </c>
      <c r="G223" s="1" t="s">
        <v>18</v>
      </c>
      <c r="H223" s="1" t="s">
        <v>19</v>
      </c>
      <c r="I223" s="1" t="s">
        <v>20</v>
      </c>
      <c r="J223" s="1" t="s">
        <v>1114</v>
      </c>
      <c r="K223" s="1" t="s">
        <v>22</v>
      </c>
      <c r="L223" s="1" t="str">
        <f>HYPERLINK("https://files.afu.se/Downloads/Transcripts/Somewhere%20in%20the%20Skies%20(Ryan%20Sprague)/2020 10 29 - Ryan Sprague - Paranormal Planet with Jason McClellan_UZYVOgGXuxs - transcript (automated).pdf","Transcript Link")</f>
        <v>Transcript Link</v>
      </c>
      <c r="M223" s="2" t="str">
        <f>HYPERLINK("https://files.afu.se/Downloads/Transcripts/Somewhere%20in%20the%20Skies%20(Ryan%20Sprague)/2020 10 29 - Ryan Sprague - Paranormal Planet with Jason McClellan_UZYVOgGXuxs - transcript (automated).pdf","Transcript Link")</f>
        <v>Transcript Link</v>
      </c>
    </row>
    <row r="224" spans="1:13" ht="409.5">
      <c r="A224" s="1" t="s">
        <v>1115</v>
      </c>
      <c r="B224" s="1" t="s">
        <v>13</v>
      </c>
      <c r="C224" s="4" t="s">
        <v>1116</v>
      </c>
      <c r="D224" s="1" t="s">
        <v>1117</v>
      </c>
      <c r="E224" s="1" t="s">
        <v>1118</v>
      </c>
      <c r="F224" s="4" t="s">
        <v>17</v>
      </c>
      <c r="G224" s="1" t="s">
        <v>18</v>
      </c>
      <c r="H224" s="1" t="s">
        <v>19</v>
      </c>
      <c r="I224" s="1" t="s">
        <v>20</v>
      </c>
      <c r="J224" s="1" t="s">
        <v>1119</v>
      </c>
      <c r="K224" s="1" t="s">
        <v>22</v>
      </c>
      <c r="L224" s="1" t="str">
        <f>HYPERLINK("https://files.afu.se/Downloads/Transcripts/Somewhere%20in%20the%20Skies%20(Ryan%20Sprague)/2020 10 26 - Ryan Sprague - Somewhere in the Skies  Cosmic Spekters with the Ghost Maidens_VSKAGHBmGXo - transcript (automated).pdf","Transcript Link")</f>
        <v>Transcript Link</v>
      </c>
      <c r="M224" s="2" t="str">
        <f>HYPERLINK("https://files.afu.se/Downloads/Transcripts/Somewhere%20in%20the%20Skies%20(Ryan%20Sprague)/2020 10 26 - Ryan Sprague - Somewhere in the Skies  Cosmic Spekters with the Ghost Maidens_VSKAGHBmGXo - transcript (automated).pdf","Transcript Link")</f>
        <v>Transcript Link</v>
      </c>
    </row>
    <row r="225" spans="1:13" ht="409.5">
      <c r="A225" s="1" t="s">
        <v>1120</v>
      </c>
      <c r="B225" s="1" t="s">
        <v>13</v>
      </c>
      <c r="C225" s="4" t="s">
        <v>1121</v>
      </c>
      <c r="D225" s="1" t="s">
        <v>1122</v>
      </c>
      <c r="E225" s="1" t="s">
        <v>1123</v>
      </c>
      <c r="F225" s="4" t="s">
        <v>17</v>
      </c>
      <c r="G225" s="1" t="s">
        <v>18</v>
      </c>
      <c r="H225" s="1" t="s">
        <v>19</v>
      </c>
      <c r="I225" s="1" t="s">
        <v>20</v>
      </c>
      <c r="J225" s="1" t="s">
        <v>1124</v>
      </c>
      <c r="K225" s="1" t="s">
        <v>22</v>
      </c>
      <c r="L225" s="1" t="str">
        <f>HYPERLINK("https://files.afu.se/Downloads/Transcripts/Somewhere%20in%20the%20Skies%20(Ryan%20Sprague)/2020 10 24 - Ryan Sprague - Revolutionary Witchcraft with Sarah Lyons_2H0tE4_hNg8 - transcript (automated).pdf","Transcript Link")</f>
        <v>Transcript Link</v>
      </c>
      <c r="M225" s="2" t="str">
        <f>HYPERLINK("https://files.afu.se/Downloads/Transcripts/Somewhere%20in%20the%20Skies%20(Ryan%20Sprague)/2020 10 24 - Ryan Sprague - Revolutionary Witchcraft with Sarah Lyons_2H0tE4_hNg8 - transcript (automated).pdf","Transcript Link")</f>
        <v>Transcript Link</v>
      </c>
    </row>
    <row r="226" spans="1:13" ht="409.5">
      <c r="A226" s="1" t="s">
        <v>1125</v>
      </c>
      <c r="B226" s="1" t="s">
        <v>13</v>
      </c>
      <c r="C226" s="4" t="s">
        <v>1126</v>
      </c>
      <c r="D226" s="1" t="s">
        <v>1127</v>
      </c>
      <c r="E226" s="1" t="s">
        <v>1128</v>
      </c>
      <c r="F226" s="4" t="s">
        <v>17</v>
      </c>
      <c r="G226" s="1" t="s">
        <v>18</v>
      </c>
      <c r="H226" s="1" t="s">
        <v>19</v>
      </c>
      <c r="I226" s="1" t="s">
        <v>20</v>
      </c>
      <c r="J226" s="1" t="s">
        <v>1129</v>
      </c>
      <c r="K226" s="1" t="s">
        <v>22</v>
      </c>
      <c r="L226" s="1" t="str">
        <f>HYPERLINK("https://files.afu.se/Downloads/Transcripts/Somewhere%20in%20the%20Skies%20(Ryan%20Sprague)/2020 10 19 - Ryan Sprague - Somewhere in the Skies The Needles UFO Crash__hCSVKP8nms - transcript (automated).pdf","Transcript Link")</f>
        <v>Transcript Link</v>
      </c>
      <c r="M226" s="2" t="str">
        <f>HYPERLINK("https://files.afu.se/Downloads/Transcripts/Somewhere%20in%20the%20Skies%20(Ryan%20Sprague)/2020 10 19 - Ryan Sprague - Somewhere in the Skies The Needles UFO Crash__hCSVKP8nms - transcript (automated).pdf","Transcript Link")</f>
        <v>Transcript Link</v>
      </c>
    </row>
    <row r="227" spans="1:13" ht="409.5">
      <c r="A227" s="1" t="s">
        <v>1130</v>
      </c>
      <c r="B227" s="1" t="s">
        <v>13</v>
      </c>
      <c r="C227" s="4" t="s">
        <v>1131</v>
      </c>
      <c r="D227" s="1" t="s">
        <v>1132</v>
      </c>
      <c r="E227" s="1" t="s">
        <v>1133</v>
      </c>
      <c r="F227" s="4" t="s">
        <v>17</v>
      </c>
      <c r="G227" s="1" t="s">
        <v>18</v>
      </c>
      <c r="H227" s="1" t="s">
        <v>19</v>
      </c>
      <c r="I227" s="1" t="s">
        <v>20</v>
      </c>
      <c r="J227" s="1" t="s">
        <v>1134</v>
      </c>
      <c r="K227" s="1" t="s">
        <v>22</v>
      </c>
      <c r="L227" s="1" t="str">
        <f>HYPERLINK("https://files.afu.se/Downloads/Transcripts/Somewhere%20in%20the%20Skies%20(Ryan%20Sprague)/2020 10 12 - Ryan Sprague - Somewhere in the Skies  The UAP Task Force, Mainstream Media, and Disclosure_rFLzRboWpR4 - transcript (automated).pdf","Transcript Link")</f>
        <v>Transcript Link</v>
      </c>
      <c r="M227" s="2" t="str">
        <f>HYPERLINK("https://files.afu.se/Downloads/Transcripts/Somewhere%20in%20the%20Skies%20(Ryan%20Sprague)/2020 10 12 - Ryan Sprague - Somewhere in the Skies  The UAP Task Force, Mainstream Media, and Disclosure_rFLzRboWpR4 - transcript (automated).pdf","Transcript Link")</f>
        <v>Transcript Link</v>
      </c>
    </row>
    <row r="228" spans="1:13" ht="409.5">
      <c r="A228" s="1" t="s">
        <v>1135</v>
      </c>
      <c r="B228" s="1" t="s">
        <v>13</v>
      </c>
      <c r="C228" s="4" t="s">
        <v>1136</v>
      </c>
      <c r="D228" s="1" t="s">
        <v>1137</v>
      </c>
      <c r="E228" s="1" t="s">
        <v>1138</v>
      </c>
      <c r="F228" s="4" t="s">
        <v>17</v>
      </c>
      <c r="G228" s="1" t="s">
        <v>18</v>
      </c>
      <c r="H228" s="1" t="s">
        <v>19</v>
      </c>
      <c r="I228" s="1" t="s">
        <v>20</v>
      </c>
      <c r="J228" s="1" t="s">
        <v>1139</v>
      </c>
      <c r="K228" s="1" t="s">
        <v>22</v>
      </c>
      <c r="L228" s="1" t="str">
        <f>HYPERLINK("https://files.afu.se/Downloads/Transcripts/Somewhere%20in%20the%20Skies%20(Ryan%20Sprague)/2020 10 05 - Ryan Sprague - Somewhere in the Skies  The Shag Harbour UFO Incident_ykJs8YWKDtw - transcript (automated).pdf","Transcript Link")</f>
        <v>Transcript Link</v>
      </c>
      <c r="M228" s="2" t="str">
        <f>HYPERLINK("https://files.afu.se/Downloads/Transcripts/Somewhere%20in%20the%20Skies%20(Ryan%20Sprague)/2020 10 05 - Ryan Sprague - Somewhere in the Skies  The Shag Harbour UFO Incident_ykJs8YWKDtw - transcript (automated).pdf","Transcript Link")</f>
        <v>Transcript Link</v>
      </c>
    </row>
    <row r="229" spans="1:13" ht="409.5">
      <c r="A229" s="1" t="s">
        <v>1140</v>
      </c>
      <c r="B229" s="1" t="s">
        <v>13</v>
      </c>
      <c r="C229" s="4" t="s">
        <v>1141</v>
      </c>
      <c r="D229" s="1" t="s">
        <v>1142</v>
      </c>
      <c r="E229" s="1" t="s">
        <v>1143</v>
      </c>
      <c r="F229" s="4" t="s">
        <v>17</v>
      </c>
      <c r="G229" s="1" t="s">
        <v>18</v>
      </c>
      <c r="H229" s="1" t="s">
        <v>19</v>
      </c>
      <c r="I229" s="1" t="s">
        <v>20</v>
      </c>
      <c r="J229" s="1" t="s">
        <v>1144</v>
      </c>
      <c r="K229" s="1" t="s">
        <v>22</v>
      </c>
      <c r="L229" s="1" t="str">
        <f>HYPERLINK("https://files.afu.se/Downloads/Transcripts/Somewhere%20in%20the%20Skies%20(Ryan%20Sprague)/2020 09 28 - Ryan Sprague - Somewhere in the Skies  Witness Accounts  Volume Thirteen_NQ9-E8kiJRY - transcript (automated).pdf","Transcript Link")</f>
        <v>Transcript Link</v>
      </c>
      <c r="M229" s="2" t="str">
        <f>HYPERLINK("https://files.afu.se/Downloads/Transcripts/Somewhere%20in%20the%20Skies%20(Ryan%20Sprague)/2020 09 28 - Ryan Sprague - Somewhere in the Skies  Witness Accounts  Volume Thirteen_NQ9-E8kiJRY - transcript (automated).pdf","Transcript Link")</f>
        <v>Transcript Link</v>
      </c>
    </row>
    <row r="230" spans="1:13" ht="409.5">
      <c r="A230" s="1" t="s">
        <v>1145</v>
      </c>
      <c r="B230" s="1" t="s">
        <v>13</v>
      </c>
      <c r="C230" s="4" t="s">
        <v>1146</v>
      </c>
      <c r="D230" s="1" t="s">
        <v>1147</v>
      </c>
      <c r="E230" s="1" t="s">
        <v>1148</v>
      </c>
      <c r="F230" s="4" t="s">
        <v>17</v>
      </c>
      <c r="G230" s="1" t="s">
        <v>18</v>
      </c>
      <c r="H230" s="1" t="s">
        <v>19</v>
      </c>
      <c r="I230" s="1" t="s">
        <v>20</v>
      </c>
      <c r="J230" s="1" t="s">
        <v>1149</v>
      </c>
      <c r="K230" s="1" t="s">
        <v>22</v>
      </c>
      <c r="L230" s="1" t="str">
        <f>HYPERLINK("https://files.afu.se/Downloads/Transcripts/Somewhere%20in%20the%20Skies%20(Ryan%20Sprague)/2020 09 21 - Ryan Sprague - Somewhere in the Skies The Arrival v.s. Arrival  A Cosmic Movie Showdown_Tbn0K-tonpI - transcript (automated).pdf","Transcript Link")</f>
        <v>Transcript Link</v>
      </c>
      <c r="M230" s="2" t="str">
        <f>HYPERLINK("https://files.afu.se/Downloads/Transcripts/Somewhere%20in%20the%20Skies%20(Ryan%20Sprague)/2020 09 21 - Ryan Sprague - Somewhere in the Skies The Arrival v.s. Arrival  A Cosmic Movie Showdown_Tbn0K-tonpI - transcript (automated).pdf","Transcript Link")</f>
        <v>Transcript Link</v>
      </c>
    </row>
    <row r="231" spans="1:13" ht="409.5">
      <c r="A231" s="1" t="s">
        <v>1150</v>
      </c>
      <c r="B231" s="1" t="s">
        <v>13</v>
      </c>
      <c r="C231" s="4" t="s">
        <v>1151</v>
      </c>
      <c r="D231" s="1" t="s">
        <v>1152</v>
      </c>
      <c r="E231" s="1" t="s">
        <v>1153</v>
      </c>
      <c r="F231" s="4" t="s">
        <v>17</v>
      </c>
      <c r="G231" s="1" t="s">
        <v>18</v>
      </c>
      <c r="H231" s="1" t="s">
        <v>19</v>
      </c>
      <c r="I231" s="1" t="s">
        <v>20</v>
      </c>
      <c r="J231" s="1" t="s">
        <v>1154</v>
      </c>
      <c r="K231" s="1" t="s">
        <v>22</v>
      </c>
      <c r="L231" s="1" t="str">
        <f>HYPERLINK("https://files.afu.se/Downloads/Transcripts/Somewhere%20in%20the%20Skies%20(Ryan%20Sprague)/2020 09 13 - Ryan Sprague - Somewhere in the Skies  Rhys Darby  Aliens Like Us (VIDEO)_DOk89pDlwWs - transcript (automated).pdf","Transcript Link")</f>
        <v>Transcript Link</v>
      </c>
      <c r="M231" s="2" t="str">
        <f>HYPERLINK("https://files.afu.se/Downloads/Transcripts/Somewhere%20in%20the%20Skies%20(Ryan%20Sprague)/2020 09 13 - Ryan Sprague - Somewhere in the Skies  Rhys Darby  Aliens Like Us (VIDEO)_DOk89pDlwWs - transcript (automated).pdf","Transcript Link")</f>
        <v>Transcript Link</v>
      </c>
    </row>
    <row r="232" spans="1:13" ht="409.5">
      <c r="A232" s="1" t="s">
        <v>1155</v>
      </c>
      <c r="B232" s="1" t="s">
        <v>13</v>
      </c>
      <c r="C232" s="4" t="s">
        <v>1156</v>
      </c>
      <c r="D232" s="1" t="s">
        <v>1157</v>
      </c>
      <c r="E232" s="1" t="s">
        <v>1158</v>
      </c>
      <c r="F232" s="4" t="s">
        <v>17</v>
      </c>
      <c r="G232" s="1" t="s">
        <v>18</v>
      </c>
      <c r="H232" s="1" t="s">
        <v>19</v>
      </c>
      <c r="I232" s="1" t="s">
        <v>20</v>
      </c>
      <c r="J232" s="1" t="s">
        <v>1159</v>
      </c>
      <c r="K232" s="1" t="s">
        <v>22</v>
      </c>
      <c r="L232" s="1" t="str">
        <f>HYPERLINK("https://files.afu.se/Downloads/Transcripts/Somewhere%20in%20the%20Skies%20(Ryan%20Sprague)/2020 09 07 - Ryan Sprague - Somewhere in the Skies  Alien Autopsy  25 Years Later (VIDEO)_jkF2rKE18n8 - transcript (automated).pdf","Transcript Link")</f>
        <v>Transcript Link</v>
      </c>
      <c r="M232" s="2" t="str">
        <f>HYPERLINK("https://files.afu.se/Downloads/Transcripts/Somewhere%20in%20the%20Skies%20(Ryan%20Sprague)/2020 09 07 - Ryan Sprague - Somewhere in the Skies  Alien Autopsy  25 Years Later (VIDEO)_jkF2rKE18n8 - transcript (automated).pdf","Transcript Link")</f>
        <v>Transcript Link</v>
      </c>
    </row>
    <row r="233" spans="1:13" ht="409.5">
      <c r="A233" s="1" t="s">
        <v>1160</v>
      </c>
      <c r="B233" s="1" t="s">
        <v>13</v>
      </c>
      <c r="C233" s="4" t="s">
        <v>1161</v>
      </c>
      <c r="D233" s="1" t="s">
        <v>1162</v>
      </c>
      <c r="E233" s="1" t="s">
        <v>1163</v>
      </c>
      <c r="F233" s="4" t="s">
        <v>17</v>
      </c>
      <c r="G233" s="1" t="s">
        <v>18</v>
      </c>
      <c r="H233" s="1" t="s">
        <v>19</v>
      </c>
      <c r="I233" s="1" t="s">
        <v>20</v>
      </c>
      <c r="J233" s="1" t="s">
        <v>1164</v>
      </c>
      <c r="K233" s="1" t="s">
        <v>22</v>
      </c>
      <c r="L233" s="1" t="str">
        <f>HYPERLINK("https://files.afu.se/Downloads/Transcripts/Somewhere%20in%20the%20Skies%20(Ryan%20Sprague)/2020 09 05 - Ryan Sprague - Somewhere in the Skies  The 2020 Virtual UFO Congress_xfcR7enlfUw - transcript (automated).pdf","Transcript Link")</f>
        <v>Transcript Link</v>
      </c>
      <c r="M233" s="2" t="str">
        <f>HYPERLINK("https://files.afu.se/Downloads/Transcripts/Somewhere%20in%20the%20Skies%20(Ryan%20Sprague)/2020 09 05 - Ryan Sprague - Somewhere in the Skies  The 2020 Virtual UFO Congress_xfcR7enlfUw - transcript (automated).pdf","Transcript Link")</f>
        <v>Transcript Link</v>
      </c>
    </row>
    <row r="234" spans="1:13" ht="409.5">
      <c r="A234" s="1" t="s">
        <v>1165</v>
      </c>
      <c r="B234" s="1" t="s">
        <v>13</v>
      </c>
      <c r="C234" s="4" t="s">
        <v>1166</v>
      </c>
      <c r="D234" s="1" t="s">
        <v>1167</v>
      </c>
      <c r="E234" s="1" t="s">
        <v>1168</v>
      </c>
      <c r="F234" s="4" t="s">
        <v>17</v>
      </c>
      <c r="G234" s="1" t="s">
        <v>18</v>
      </c>
      <c r="H234" s="1" t="s">
        <v>19</v>
      </c>
      <c r="I234" s="1" t="s">
        <v>20</v>
      </c>
      <c r="J234" s="1" t="s">
        <v>1169</v>
      </c>
      <c r="K234" s="1" t="s">
        <v>22</v>
      </c>
      <c r="L234" s="1" t="str">
        <f>HYPERLINK("https://files.afu.se/Downloads/Transcripts/Somewhere%20in%20the%20Skies%20(Ryan%20Sprague)/2020 08 31 - Ryan Sprague - Somewhere in the Skies  Witness Accounts  Volume Twelve_V83oQAePu4w - transcript (automated).pdf","Transcript Link")</f>
        <v>Transcript Link</v>
      </c>
      <c r="M234" s="2" t="str">
        <f>HYPERLINK("https://files.afu.se/Downloads/Transcripts/Somewhere%20in%20the%20Skies%20(Ryan%20Sprague)/2020 08 31 - Ryan Sprague - Somewhere in the Skies  Witness Accounts  Volume Twelve_V83oQAePu4w - transcript (automated).pdf","Transcript Link")</f>
        <v>Transcript Link</v>
      </c>
    </row>
    <row r="235" spans="1:13" ht="409.5">
      <c r="A235" s="1" t="s">
        <v>1170</v>
      </c>
      <c r="B235" s="1" t="s">
        <v>13</v>
      </c>
      <c r="C235" s="4" t="s">
        <v>1171</v>
      </c>
      <c r="D235" s="1" t="s">
        <v>1172</v>
      </c>
      <c r="E235" s="1" t="s">
        <v>1173</v>
      </c>
      <c r="F235" s="4" t="s">
        <v>17</v>
      </c>
      <c r="G235" s="1" t="s">
        <v>18</v>
      </c>
      <c r="H235" s="1" t="s">
        <v>19</v>
      </c>
      <c r="I235" s="1" t="s">
        <v>20</v>
      </c>
      <c r="J235" s="1" t="s">
        <v>1174</v>
      </c>
      <c r="K235" s="1" t="s">
        <v>22</v>
      </c>
      <c r="L235" s="1" t="str">
        <f>HYPERLINK("https://files.afu.se/Downloads/Transcripts/Somewhere%20in%20the%20Skies%20(Ryan%20Sprague)/2020 08 24 - Ryan Sprague - Somewhere in the Skies  Superhuman with Caroline Cory (VIDEO VERSION)_iCCQtULXHVg - transcript (automated).pdf","Transcript Link")</f>
        <v>Transcript Link</v>
      </c>
      <c r="M235" s="2" t="str">
        <f>HYPERLINK("https://files.afu.se/Downloads/Transcripts/Somewhere%20in%20the%20Skies%20(Ryan%20Sprague)/2020 08 24 - Ryan Sprague - Somewhere in the Skies  Superhuman with Caroline Cory (VIDEO VERSION)_iCCQtULXHVg - transcript (automated).pdf","Transcript Link")</f>
        <v>Transcript Link</v>
      </c>
    </row>
    <row r="236" spans="1:13" ht="409.5">
      <c r="A236" s="1" t="s">
        <v>1175</v>
      </c>
      <c r="B236" s="1" t="s">
        <v>13</v>
      </c>
      <c r="C236" s="4" t="s">
        <v>1176</v>
      </c>
      <c r="D236" s="1" t="s">
        <v>1177</v>
      </c>
      <c r="E236" s="1" t="s">
        <v>1178</v>
      </c>
      <c r="F236" s="4" t="s">
        <v>17</v>
      </c>
      <c r="G236" s="1" t="s">
        <v>18</v>
      </c>
      <c r="H236" s="1" t="s">
        <v>19</v>
      </c>
      <c r="I236" s="1" t="s">
        <v>20</v>
      </c>
      <c r="J236" s="1" t="s">
        <v>1179</v>
      </c>
      <c r="K236" s="1" t="s">
        <v>22</v>
      </c>
      <c r="L236" s="1" t="str">
        <f>HYPERLINK("https://files.afu.se/Downloads/Transcripts/Somewhere%20in%20the%20Skies%20(Ryan%20Sprague)/2020 08 17 - Ryan Sprague - Somewhere in the Skies  The Crate in the Desert_VSA_OL4fTjk - transcript (automated).pdf","Transcript Link")</f>
        <v>Transcript Link</v>
      </c>
      <c r="M236" s="2" t="str">
        <f>HYPERLINK("https://files.afu.se/Downloads/Transcripts/Somewhere%20in%20the%20Skies%20(Ryan%20Sprague)/2020 08 17 - Ryan Sprague - Somewhere in the Skies  The Crate in the Desert_VSA_OL4fTjk - transcript (automated).pdf","Transcript Link")</f>
        <v>Transcript Link</v>
      </c>
    </row>
    <row r="237" spans="1:13" ht="409.5">
      <c r="A237" s="1" t="s">
        <v>1180</v>
      </c>
      <c r="B237" s="1" t="s">
        <v>13</v>
      </c>
      <c r="C237" s="4" t="s">
        <v>1181</v>
      </c>
      <c r="D237" s="1" t="s">
        <v>1182</v>
      </c>
      <c r="E237" s="1" t="s">
        <v>1183</v>
      </c>
      <c r="F237" s="4" t="s">
        <v>17</v>
      </c>
      <c r="G237" s="1" t="s">
        <v>18</v>
      </c>
      <c r="H237" s="1" t="s">
        <v>19</v>
      </c>
      <c r="I237" s="1" t="s">
        <v>20</v>
      </c>
      <c r="J237" s="1" t="s">
        <v>1184</v>
      </c>
      <c r="K237" s="1" t="s">
        <v>22</v>
      </c>
      <c r="L237" s="1" t="str">
        <f>HYPERLINK("https://files.afu.se/Downloads/Transcripts/Somewhere%20in%20the%20Skies%20(Ryan%20Sprague)/2020 08 10 - Ryan Sprague - Somewhere in the Skies  UFOs 2020  Part 2_uBU_YAU45Fg - transcript (automated).pdf","Transcript Link")</f>
        <v>Transcript Link</v>
      </c>
      <c r="M237" s="2" t="str">
        <f>HYPERLINK("https://files.afu.se/Downloads/Transcripts/Somewhere%20in%20the%20Skies%20(Ryan%20Sprague)/2020 08 10 - Ryan Sprague - Somewhere in the Skies  UFOs 2020  Part 2_uBU_YAU45Fg - transcript (automated).pdf","Transcript Link")</f>
        <v>Transcript Link</v>
      </c>
    </row>
    <row r="238" spans="1:13" ht="409.5">
      <c r="A238" s="1" t="s">
        <v>1185</v>
      </c>
      <c r="B238" s="1" t="s">
        <v>13</v>
      </c>
      <c r="C238" s="4" t="s">
        <v>1186</v>
      </c>
      <c r="D238" s="1" t="s">
        <v>1187</v>
      </c>
      <c r="E238" s="1" t="s">
        <v>1188</v>
      </c>
      <c r="F238" s="4" t="s">
        <v>17</v>
      </c>
      <c r="G238" s="1" t="s">
        <v>18</v>
      </c>
      <c r="H238" s="1" t="s">
        <v>19</v>
      </c>
      <c r="I238" s="1" t="s">
        <v>20</v>
      </c>
      <c r="J238" s="1" t="s">
        <v>1189</v>
      </c>
      <c r="K238" s="1" t="s">
        <v>22</v>
      </c>
      <c r="L238" s="1" t="str">
        <f>HYPERLINK("https://files.afu.se/Downloads/Transcripts/Somewhere%20in%20the%20Skies%20(Ryan%20Sprague)/2020 08 03 - Ryan Sprague - Somewhere in the Skies  UFOs 2020  Part 1_Bj8aWsCdMes - transcript (automated).pdf","Transcript Link")</f>
        <v>Transcript Link</v>
      </c>
      <c r="M238" s="2" t="str">
        <f>HYPERLINK("https://files.afu.se/Downloads/Transcripts/Somewhere%20in%20the%20Skies%20(Ryan%20Sprague)/2020 08 03 - Ryan Sprague - Somewhere in the Skies  UFOs 2020  Part 1_Bj8aWsCdMes - transcript (automated).pdf","Transcript Link")</f>
        <v>Transcript Link</v>
      </c>
    </row>
    <row r="239" spans="1:13" ht="180">
      <c r="A239" s="1" t="s">
        <v>1190</v>
      </c>
      <c r="B239" s="1" t="s">
        <v>13</v>
      </c>
      <c r="C239" s="4" t="s">
        <v>1191</v>
      </c>
      <c r="D239" s="1" t="s">
        <v>1192</v>
      </c>
      <c r="E239" s="1" t="s">
        <v>1193</v>
      </c>
      <c r="F239" s="4" t="s">
        <v>17</v>
      </c>
      <c r="G239" s="1" t="s">
        <v>18</v>
      </c>
      <c r="H239" s="1" t="s">
        <v>19</v>
      </c>
      <c r="I239" s="1" t="s">
        <v>20</v>
      </c>
      <c r="J239" s="1" t="s">
        <v>1194</v>
      </c>
      <c r="K239" s="1" t="s">
        <v>22</v>
      </c>
      <c r="L239" s="1" t="str">
        <f>HYPERLINK("https://files.afu.se/Downloads/Transcripts/Somewhere%20in%20the%20Skies%20(Ryan%20Sprague)/2020 08 01 - Ryan Sprague - Book Release and Q&amp;A!_fmh0uCuOnro - transcript (automated).pdf","Transcript Link")</f>
        <v>Transcript Link</v>
      </c>
      <c r="M239" s="2" t="str">
        <f>HYPERLINK("https://files.afu.se/Downloads/Transcripts/Somewhere%20in%20the%20Skies%20(Ryan%20Sprague)/2020 08 01 - Ryan Sprague - Book Release and Q&amp;A!_fmh0uCuOnro - transcript (automated).pdf","Transcript Link")</f>
        <v>Transcript Link</v>
      </c>
    </row>
    <row r="240" spans="1:13" ht="285">
      <c r="A240" s="1" t="s">
        <v>1195</v>
      </c>
      <c r="B240" s="1" t="s">
        <v>13</v>
      </c>
      <c r="C240" s="4" t="s">
        <v>1196</v>
      </c>
      <c r="D240" s="1" t="s">
        <v>1197</v>
      </c>
      <c r="E240" s="1" t="s">
        <v>1198</v>
      </c>
      <c r="F240" s="4" t="s">
        <v>17</v>
      </c>
      <c r="G240" s="1" t="s">
        <v>18</v>
      </c>
      <c r="H240" s="1" t="s">
        <v>19</v>
      </c>
      <c r="I240" s="1" t="s">
        <v>20</v>
      </c>
      <c r="J240" s="1" t="s">
        <v>1199</v>
      </c>
      <c r="K240" s="1" t="s">
        <v>22</v>
      </c>
      <c r="L240" s="1" t="str">
        <f>HYPERLINK("https://files.afu.se/Downloads/Transcripts/Somewhere%20in%20the%20Skies%20(Ryan%20Sprague)/2020 07 29 - Ryan Sprague - BOOK RELEASE!_iF8dKFEGmDs - transcript (automated).pdf","Transcript Link")</f>
        <v>Transcript Link</v>
      </c>
      <c r="M240" s="2" t="str">
        <f>HYPERLINK("https://files.afu.se/Downloads/Transcripts/Somewhere%20in%20the%20Skies%20(Ryan%20Sprague)/2020 07 29 - Ryan Sprague - BOOK RELEASE!_iF8dKFEGmDs - transcript (automated).pdf","Transcript Link")</f>
        <v>Transcript Link</v>
      </c>
    </row>
    <row r="241" spans="1:13" ht="409.5">
      <c r="A241" s="1" t="s">
        <v>1200</v>
      </c>
      <c r="B241" s="1" t="s">
        <v>13</v>
      </c>
      <c r="C241" s="4" t="s">
        <v>1201</v>
      </c>
      <c r="D241" s="1" t="s">
        <v>1202</v>
      </c>
      <c r="E241" s="1" t="s">
        <v>1203</v>
      </c>
      <c r="F241" s="4" t="s">
        <v>17</v>
      </c>
      <c r="G241" s="1" t="s">
        <v>18</v>
      </c>
      <c r="H241" s="1" t="s">
        <v>19</v>
      </c>
      <c r="I241" s="1" t="s">
        <v>20</v>
      </c>
      <c r="J241" s="1" t="s">
        <v>1204</v>
      </c>
      <c r="K241" s="1" t="s">
        <v>22</v>
      </c>
      <c r="L241" s="1" t="str">
        <f>HYPERLINK("https://files.afu.se/Downloads/Transcripts/Somewhere%20in%20the%20Skies%20(Ryan%20Sprague)/2020 07 27 - Ryan Sprague - Somewhere in the Skies  Unidentified  Out of the Shadows_rKER-dmQflU - transcript (automated).pdf","Transcript Link")</f>
        <v>Transcript Link</v>
      </c>
      <c r="M241" s="2" t="str">
        <f>HYPERLINK("https://files.afu.se/Downloads/Transcripts/Somewhere%20in%20the%20Skies%20(Ryan%20Sprague)/2020 07 27 - Ryan Sprague - Somewhere in the Skies  Unidentified  Out of the Shadows_rKER-dmQflU - transcript (automated).pdf","Transcript Link")</f>
        <v>Transcript Link</v>
      </c>
    </row>
    <row r="242" spans="1:13" ht="409.5">
      <c r="A242" s="1" t="s">
        <v>1205</v>
      </c>
      <c r="B242" s="1" t="s">
        <v>13</v>
      </c>
      <c r="C242" s="4" t="s">
        <v>1206</v>
      </c>
      <c r="D242" s="1" t="s">
        <v>1207</v>
      </c>
      <c r="E242" s="1" t="s">
        <v>1208</v>
      </c>
      <c r="F242" s="4" t="s">
        <v>17</v>
      </c>
      <c r="G242" s="1" t="s">
        <v>18</v>
      </c>
      <c r="H242" s="1" t="s">
        <v>19</v>
      </c>
      <c r="I242" s="1" t="s">
        <v>20</v>
      </c>
      <c r="J242" s="1" t="s">
        <v>1209</v>
      </c>
      <c r="K242" s="1" t="s">
        <v>22</v>
      </c>
      <c r="L242" s="1" t="str">
        <f>HYPERLINK("https://files.afu.se/Downloads/Transcripts/Somewhere%20in%20the%20Skies%20(Ryan%20Sprague)/2020 07 20 - Ryan Sprague - Somewhere in the Skies  Skyman with Daniel Myrick_280nrPhHTk0 - transcript (automated).pdf","Transcript Link")</f>
        <v>Transcript Link</v>
      </c>
      <c r="M242" s="2" t="str">
        <f>HYPERLINK("https://files.afu.se/Downloads/Transcripts/Somewhere%20in%20the%20Skies%20(Ryan%20Sprague)/2020 07 20 - Ryan Sprague - Somewhere in the Skies  Skyman with Daniel Myrick_280nrPhHTk0 - transcript (automated).pdf","Transcript Link")</f>
        <v>Transcript Link</v>
      </c>
    </row>
    <row r="243" spans="1:13" ht="409.5">
      <c r="A243" s="1" t="s">
        <v>1210</v>
      </c>
      <c r="B243" s="1" t="s">
        <v>13</v>
      </c>
      <c r="C243" s="4" t="s">
        <v>1211</v>
      </c>
      <c r="D243" s="1" t="s">
        <v>1212</v>
      </c>
      <c r="E243" s="1" t="s">
        <v>1213</v>
      </c>
      <c r="F243" s="4" t="s">
        <v>17</v>
      </c>
      <c r="G243" s="1" t="s">
        <v>18</v>
      </c>
      <c r="H243" s="1" t="s">
        <v>19</v>
      </c>
      <c r="I243" s="1" t="s">
        <v>20</v>
      </c>
      <c r="J243" s="1" t="s">
        <v>1214</v>
      </c>
      <c r="K243" s="1" t="s">
        <v>22</v>
      </c>
      <c r="L243" s="1" t="str">
        <f>HYPERLINK("https://files.afu.se/Downloads/Transcripts/Somewhere%20in%20the%20Skies%20(Ryan%20Sprague)/2020 07 13 - Ryan Sprague - Somewhere in the Skies  The 11th Green_nSWLceYdeXo - transcript (automated).pdf","Transcript Link")</f>
        <v>Transcript Link</v>
      </c>
      <c r="M243" s="2" t="str">
        <f>HYPERLINK("https://files.afu.se/Downloads/Transcripts/Somewhere%20in%20the%20Skies%20(Ryan%20Sprague)/2020 07 13 - Ryan Sprague - Somewhere in the Skies  The 11th Green_nSWLceYdeXo - transcript (automated).pdf","Transcript Link")</f>
        <v>Transcript Link</v>
      </c>
    </row>
    <row r="244" spans="1:13" ht="409.5">
      <c r="A244" s="1" t="s">
        <v>1215</v>
      </c>
      <c r="B244" s="1" t="s">
        <v>13</v>
      </c>
      <c r="C244" s="4" t="s">
        <v>1216</v>
      </c>
      <c r="D244" s="1" t="s">
        <v>1217</v>
      </c>
      <c r="E244" s="1" t="s">
        <v>1218</v>
      </c>
      <c r="F244" s="4" t="s">
        <v>17</v>
      </c>
      <c r="G244" s="1" t="s">
        <v>18</v>
      </c>
      <c r="H244" s="1" t="s">
        <v>19</v>
      </c>
      <c r="I244" s="1" t="s">
        <v>20</v>
      </c>
      <c r="J244" s="1" t="s">
        <v>1219</v>
      </c>
      <c r="K244" s="1" t="s">
        <v>22</v>
      </c>
      <c r="L244" s="1" t="str">
        <f>HYPERLINK("https://files.afu.se/Downloads/Transcripts/Somewhere%20in%20the%20Skies%20(Ryan%20Sprague)/2020 07 06 - Ryan Sprague - Somewhere in the Skies  The Tehran UFO Incident_LIiPNmpvolA - transcript (automated).pdf","Transcript Link")</f>
        <v>Transcript Link</v>
      </c>
      <c r="M244" s="2" t="str">
        <f>HYPERLINK("https://files.afu.se/Downloads/Transcripts/Somewhere%20in%20the%20Skies%20(Ryan%20Sprague)/2020 07 06 - Ryan Sprague - Somewhere in the Skies  The Tehran UFO Incident_LIiPNmpvolA - transcript (automated).pdf","Transcript Link")</f>
        <v>Transcript Link</v>
      </c>
    </row>
    <row r="245" spans="1:13" ht="409.5">
      <c r="A245" s="1" t="s">
        <v>1220</v>
      </c>
      <c r="B245" s="1" t="s">
        <v>13</v>
      </c>
      <c r="C245" s="4" t="s">
        <v>1221</v>
      </c>
      <c r="D245" s="1" t="s">
        <v>1222</v>
      </c>
      <c r="E245" s="1" t="s">
        <v>1223</v>
      </c>
      <c r="F245" s="4" t="s">
        <v>17</v>
      </c>
      <c r="G245" s="1" t="s">
        <v>18</v>
      </c>
      <c r="H245" s="1" t="s">
        <v>19</v>
      </c>
      <c r="I245" s="1" t="s">
        <v>20</v>
      </c>
      <c r="J245" s="1" t="s">
        <v>1224</v>
      </c>
      <c r="K245" s="1" t="s">
        <v>22</v>
      </c>
      <c r="L245" s="1" t="str">
        <f>HYPERLINK("https://files.afu.se/Downloads/Transcripts/Somewhere%20in%20the%20Skies%20(Ryan%20Sprague)/2020 06 29 - Ryan Sprague - Somewhere in the Skies  Paramalgamation_MWwpXrnex6E - transcript (automated).pdf","Transcript Link")</f>
        <v>Transcript Link</v>
      </c>
      <c r="M245" s="2" t="str">
        <f>HYPERLINK("https://files.afu.se/Downloads/Transcripts/Somewhere%20in%20the%20Skies%20(Ryan%20Sprague)/2020 06 29 - Ryan Sprague - Somewhere in the Skies  Paramalgamation_MWwpXrnex6E - transcript (automated).pdf","Transcript Link")</f>
        <v>Transcript Link</v>
      </c>
    </row>
    <row r="246" spans="1:13" ht="409.5">
      <c r="A246" s="1" t="s">
        <v>1225</v>
      </c>
      <c r="B246" s="1" t="s">
        <v>13</v>
      </c>
      <c r="C246" s="4" t="s">
        <v>1226</v>
      </c>
      <c r="D246" s="1" t="s">
        <v>1227</v>
      </c>
      <c r="E246" s="1" t="s">
        <v>1228</v>
      </c>
      <c r="F246" s="4" t="s">
        <v>17</v>
      </c>
      <c r="G246" s="1" t="s">
        <v>18</v>
      </c>
      <c r="H246" s="1" t="s">
        <v>19</v>
      </c>
      <c r="I246" s="1" t="s">
        <v>20</v>
      </c>
      <c r="J246" s="1" t="s">
        <v>1229</v>
      </c>
      <c r="K246" s="1" t="s">
        <v>22</v>
      </c>
      <c r="L246" s="1" t="str">
        <f>HYPERLINK("https://files.afu.se/Downloads/Transcripts/Somewhere%20in%20the%20Skies%20(Ryan%20Sprague)/2020 06 22 - Ryan Sprague - Somewhere in the Skies  Witness Accounts  Volume Eleven_CHeuTUSf4i0 - transcript (automated).pdf","Transcript Link")</f>
        <v>Transcript Link</v>
      </c>
      <c r="M246" s="2" t="str">
        <f>HYPERLINK("https://files.afu.se/Downloads/Transcripts/Somewhere%20in%20the%20Skies%20(Ryan%20Sprague)/2020 06 22 - Ryan Sprague - Somewhere in the Skies  Witness Accounts  Volume Eleven_CHeuTUSf4i0 - transcript (automated).pdf","Transcript Link")</f>
        <v>Transcript Link</v>
      </c>
    </row>
    <row r="247" spans="1:13" ht="409.5">
      <c r="A247" s="1" t="s">
        <v>1230</v>
      </c>
      <c r="B247" s="1" t="s">
        <v>13</v>
      </c>
      <c r="C247" s="4" t="s">
        <v>1231</v>
      </c>
      <c r="D247" s="1" t="s">
        <v>1232</v>
      </c>
      <c r="E247" s="1" t="s">
        <v>1233</v>
      </c>
      <c r="F247" s="4" t="s">
        <v>17</v>
      </c>
      <c r="G247" s="1" t="s">
        <v>18</v>
      </c>
      <c r="H247" s="1" t="s">
        <v>19</v>
      </c>
      <c r="I247" s="1" t="s">
        <v>20</v>
      </c>
      <c r="J247" s="1" t="s">
        <v>1234</v>
      </c>
      <c r="K247" s="1" t="s">
        <v>22</v>
      </c>
      <c r="L247" s="1" t="str">
        <f>HYPERLINK("https://files.afu.se/Downloads/Transcripts/Somewhere%20in%20the%20Skies%20(Ryan%20Sprague)/2020 06 08 - Ryan Sprague - Somewhere in the Skies  Unsolved Mysteries  The UFO Stack Pack Hour_bQxz3xxr72c - transcript (automated).pdf","Transcript Link")</f>
        <v>Transcript Link</v>
      </c>
      <c r="M247" s="2" t="str">
        <f>HYPERLINK("https://files.afu.se/Downloads/Transcripts/Somewhere%20in%20the%20Skies%20(Ryan%20Sprague)/2020 06 08 - Ryan Sprague - Somewhere in the Skies  Unsolved Mysteries  The UFO Stack Pack Hour_bQxz3xxr72c - transcript (automated).pdf","Transcript Link")</f>
        <v>Transcript Link</v>
      </c>
    </row>
    <row r="248" spans="1:13" ht="409.5">
      <c r="A248" s="1" t="s">
        <v>1235</v>
      </c>
      <c r="B248" s="1" t="s">
        <v>13</v>
      </c>
      <c r="C248" s="4" t="s">
        <v>1236</v>
      </c>
      <c r="D248" s="1" t="s">
        <v>1237</v>
      </c>
      <c r="E248" s="1" t="s">
        <v>1238</v>
      </c>
      <c r="F248" s="4" t="s">
        <v>17</v>
      </c>
      <c r="G248" s="1" t="s">
        <v>18</v>
      </c>
      <c r="H248" s="1" t="s">
        <v>19</v>
      </c>
      <c r="I248" s="1" t="s">
        <v>20</v>
      </c>
      <c r="J248" s="1" t="s">
        <v>1239</v>
      </c>
      <c r="K248" s="1" t="s">
        <v>22</v>
      </c>
      <c r="L248" s="1" t="str">
        <f>HYPERLINK("https://files.afu.se/Downloads/Transcripts/Somewhere%20in%20the%20Skies%20(Ryan%20Sprague)/2020 06 01 - Ryan Sprague - Somewhere in the Skies  The Rendlesham Forest UFO Conspiracy_LWHAuVHCgac - transcript (automated).pdf","Transcript Link")</f>
        <v>Transcript Link</v>
      </c>
      <c r="M248" s="2" t="str">
        <f>HYPERLINK("https://files.afu.se/Downloads/Transcripts/Somewhere%20in%20the%20Skies%20(Ryan%20Sprague)/2020 06 01 - Ryan Sprague - Somewhere in the Skies  The Rendlesham Forest UFO Conspiracy_LWHAuVHCgac - transcript (automated).pdf","Transcript Link")</f>
        <v>Transcript Link</v>
      </c>
    </row>
    <row r="249" spans="1:13" ht="409.5">
      <c r="A249" s="1" t="s">
        <v>1240</v>
      </c>
      <c r="B249" s="1" t="s">
        <v>13</v>
      </c>
      <c r="C249" s="4" t="s">
        <v>1241</v>
      </c>
      <c r="D249" s="1" t="s">
        <v>1242</v>
      </c>
      <c r="E249" s="1" t="s">
        <v>1243</v>
      </c>
      <c r="F249" s="4" t="s">
        <v>17</v>
      </c>
      <c r="G249" s="1" t="s">
        <v>18</v>
      </c>
      <c r="H249" s="1" t="s">
        <v>19</v>
      </c>
      <c r="I249" s="1" t="s">
        <v>20</v>
      </c>
      <c r="J249" s="1" t="s">
        <v>1244</v>
      </c>
      <c r="K249" s="1" t="s">
        <v>22</v>
      </c>
      <c r="L249" s="1" t="str">
        <f>HYPERLINK("https://files.afu.se/Downloads/Transcripts/Somewhere%20in%20the%20Skies%20(Ryan%20Sprague)/2020 05 25 - Ryan Sprague - Somewhere in the Skies  UFOs, the Mantis Man, and Shades of Death Road_N1GseYzQQmE - transcript (automated).pdf","Transcript Link")</f>
        <v>Transcript Link</v>
      </c>
      <c r="M249" s="2" t="str">
        <f>HYPERLINK("https://files.afu.se/Downloads/Transcripts/Somewhere%20in%20the%20Skies%20(Ryan%20Sprague)/2020 05 25 - Ryan Sprague - Somewhere in the Skies  UFOs, the Mantis Man, and Shades of Death Road_N1GseYzQQmE - transcript (automated).pdf","Transcript Link")</f>
        <v>Transcript Link</v>
      </c>
    </row>
    <row r="250" spans="1:13" ht="409.5">
      <c r="A250" s="1" t="s">
        <v>1245</v>
      </c>
      <c r="B250" s="1" t="s">
        <v>13</v>
      </c>
      <c r="C250" s="4" t="s">
        <v>1246</v>
      </c>
      <c r="D250" s="1" t="s">
        <v>1247</v>
      </c>
      <c r="E250" s="1" t="s">
        <v>1248</v>
      </c>
      <c r="F250" s="4" t="s">
        <v>17</v>
      </c>
      <c r="G250" s="1" t="s">
        <v>18</v>
      </c>
      <c r="H250" s="1" t="s">
        <v>19</v>
      </c>
      <c r="I250" s="1" t="s">
        <v>20</v>
      </c>
      <c r="J250" s="1" t="s">
        <v>1249</v>
      </c>
      <c r="K250" s="1" t="s">
        <v>22</v>
      </c>
      <c r="L250" s="1" t="str">
        <f>HYPERLINK("https://files.afu.se/Downloads/Transcripts/Somewhere%20in%20the%20Skies%20(Ryan%20Sprague)/2020 05 18 - Ryan Sprague - Somewhere in the Skies  Medieval UFOs  Mythologizing Aerial Phenomena (VIDEO VERSION)_hbcxLiId1Qs - transcript (automated).pdf","Transcript Link")</f>
        <v>Transcript Link</v>
      </c>
      <c r="M250" s="2" t="str">
        <f>HYPERLINK("https://files.afu.se/Downloads/Transcripts/Somewhere%20in%20the%20Skies%20(Ryan%20Sprague)/2020 05 18 - Ryan Sprague - Somewhere in the Skies  Medieval UFOs  Mythologizing Aerial Phenomena (VIDEO VERSION)_hbcxLiId1Qs - transcript (automated).pdf","Transcript Link")</f>
        <v>Transcript Link</v>
      </c>
    </row>
    <row r="251" spans="1:13" ht="210">
      <c r="A251" s="1" t="s">
        <v>1250</v>
      </c>
      <c r="B251" s="1" t="s">
        <v>13</v>
      </c>
      <c r="C251" s="4" t="s">
        <v>1251</v>
      </c>
      <c r="D251" s="1" t="s">
        <v>1252</v>
      </c>
      <c r="E251" s="1" t="s">
        <v>1253</v>
      </c>
      <c r="F251" s="4" t="s">
        <v>17</v>
      </c>
      <c r="G251" s="1" t="s">
        <v>18</v>
      </c>
      <c r="H251" s="1" t="s">
        <v>19</v>
      </c>
      <c r="I251" s="1" t="s">
        <v>20</v>
      </c>
      <c r="J251" s="1" t="s">
        <v>1254</v>
      </c>
      <c r="K251" s="1" t="s">
        <v>22</v>
      </c>
      <c r="L251" s="1" t="str">
        <f>HYPERLINK("https://files.afu.se/Downloads/Transcripts/Somewhere%20in%20the%20Skies%20(Ryan%20Sprague)/2020 05 14 - Ryan Sprague - All the Strange -  A FREE Virtual eXpo!_XilYEkCEMzM - transcript (automated).pdf","Transcript Link")</f>
        <v>Transcript Link</v>
      </c>
      <c r="M251" s="2" t="str">
        <f>HYPERLINK("https://files.afu.se/Downloads/Transcripts/Somewhere%20in%20the%20Skies%20(Ryan%20Sprague)/2020 05 14 - Ryan Sprague - All the Strange -  A FREE Virtual eXpo!_XilYEkCEMzM - transcript (automated).pdf","Transcript Link")</f>
        <v>Transcript Link</v>
      </c>
    </row>
    <row r="252" spans="1:13" ht="409.5">
      <c r="A252" s="1" t="s">
        <v>1255</v>
      </c>
      <c r="B252" s="1" t="s">
        <v>13</v>
      </c>
      <c r="C252" s="4" t="s">
        <v>1256</v>
      </c>
      <c r="D252" s="1" t="s">
        <v>1257</v>
      </c>
      <c r="E252" s="1" t="s">
        <v>1258</v>
      </c>
      <c r="F252" s="4" t="s">
        <v>17</v>
      </c>
      <c r="G252" s="1" t="s">
        <v>18</v>
      </c>
      <c r="H252" s="1" t="s">
        <v>19</v>
      </c>
      <c r="I252" s="1" t="s">
        <v>20</v>
      </c>
      <c r="J252" s="1" t="s">
        <v>1259</v>
      </c>
      <c r="K252" s="1" t="s">
        <v>22</v>
      </c>
      <c r="L252" s="1" t="str">
        <f>HYPERLINK("https://files.afu.se/Downloads/Transcripts/Somewhere%20in%20the%20Skies%20(Ryan%20Sprague)/2020 05 13 - Ryan Sprague - Ryan Sprague - UFO Garage Podcast Interview_bJ92xiskru8 - transcript (automated).pdf","Transcript Link")</f>
        <v>Transcript Link</v>
      </c>
      <c r="M252" s="2" t="str">
        <f>HYPERLINK("https://files.afu.se/Downloads/Transcripts/Somewhere%20in%20the%20Skies%20(Ryan%20Sprague)/2020 05 13 - Ryan Sprague - Ryan Sprague - UFO Garage Podcast Interview_bJ92xiskru8 - transcript (automated).pdf","Transcript Link")</f>
        <v>Transcript Link</v>
      </c>
    </row>
    <row r="253" spans="1:13" ht="409.5">
      <c r="A253" s="1" t="s">
        <v>1260</v>
      </c>
      <c r="B253" s="1" t="s">
        <v>13</v>
      </c>
      <c r="C253" s="4" t="s">
        <v>1261</v>
      </c>
      <c r="D253" s="1" t="s">
        <v>1262</v>
      </c>
      <c r="E253" s="1" t="s">
        <v>1263</v>
      </c>
      <c r="F253" s="4" t="s">
        <v>17</v>
      </c>
      <c r="G253" s="1" t="s">
        <v>18</v>
      </c>
      <c r="H253" s="1" t="s">
        <v>19</v>
      </c>
      <c r="I253" s="1" t="s">
        <v>20</v>
      </c>
      <c r="J253" s="1" t="s">
        <v>1264</v>
      </c>
      <c r="K253" s="1" t="s">
        <v>22</v>
      </c>
      <c r="L253" s="1" t="str">
        <f>HYPERLINK("https://files.afu.se/Downloads/Transcripts/Somewhere%20in%20the%20Skies%20(Ryan%20Sprague)/2020 05 04 - Ryan Sprague - Somewhere in the Skies  UFO Lockdown with Dave Foley, Jeremy Corbell, and UFO Jane_VKzAyf7eavI - transcript (automated).pdf","Transcript Link")</f>
        <v>Transcript Link</v>
      </c>
      <c r="M253" s="2" t="str">
        <f>HYPERLINK("https://files.afu.se/Downloads/Transcripts/Somewhere%20in%20the%20Skies%20(Ryan%20Sprague)/2020 05 04 - Ryan Sprague - Somewhere in the Skies  UFO Lockdown with Dave Foley, Jeremy Corbell, and UFO Jane_VKzAyf7eavI - transcript (automated).pdf","Transcript Link")</f>
        <v>Transcript Link</v>
      </c>
    </row>
    <row r="254" spans="1:13" ht="409.5">
      <c r="A254" s="1" t="s">
        <v>1265</v>
      </c>
      <c r="B254" s="1" t="s">
        <v>13</v>
      </c>
      <c r="C254" s="4" t="s">
        <v>1266</v>
      </c>
      <c r="D254" s="1" t="s">
        <v>1267</v>
      </c>
      <c r="E254" s="1" t="s">
        <v>1268</v>
      </c>
      <c r="F254" s="4" t="s">
        <v>17</v>
      </c>
      <c r="G254" s="1" t="s">
        <v>18</v>
      </c>
      <c r="H254" s="1" t="s">
        <v>19</v>
      </c>
      <c r="I254" s="1" t="s">
        <v>20</v>
      </c>
      <c r="J254" s="1" t="s">
        <v>1269</v>
      </c>
      <c r="K254" s="1" t="s">
        <v>22</v>
      </c>
      <c r="L254" s="1" t="str">
        <f>HYPERLINK("https://files.afu.se/Downloads/Transcripts/Somewhere%20in%20the%20Skies%20(Ryan%20Sprague)/2020 05 01 - Ryan Sprague - CASE FILES  005   When UFOs Attack_zJ9yEpjB5wQ - transcript (automated).pdf","Transcript Link")</f>
        <v>Transcript Link</v>
      </c>
      <c r="M254" s="2" t="str">
        <f>HYPERLINK("https://files.afu.se/Downloads/Transcripts/Somewhere%20in%20the%20Skies%20(Ryan%20Sprague)/2020 05 01 - Ryan Sprague - CASE FILES  005   When UFOs Attack_zJ9yEpjB5wQ - transcript (automated).pdf","Transcript Link")</f>
        <v>Transcript Link</v>
      </c>
    </row>
    <row r="255" spans="1:13" ht="409.5">
      <c r="A255" s="1" t="s">
        <v>1270</v>
      </c>
      <c r="B255" s="1" t="s">
        <v>13</v>
      </c>
      <c r="C255" s="4" t="s">
        <v>1271</v>
      </c>
      <c r="D255" s="1" t="s">
        <v>1272</v>
      </c>
      <c r="E255" s="1" t="s">
        <v>1273</v>
      </c>
      <c r="F255" s="4" t="s">
        <v>17</v>
      </c>
      <c r="G255" s="1" t="s">
        <v>18</v>
      </c>
      <c r="H255" s="1" t="s">
        <v>19</v>
      </c>
      <c r="I255" s="1" t="s">
        <v>20</v>
      </c>
      <c r="J255" s="1" t="s">
        <v>1274</v>
      </c>
      <c r="K255" s="1" t="s">
        <v>22</v>
      </c>
      <c r="L255" s="1" t="str">
        <f>HYPERLINK("https://files.afu.se/Downloads/Transcripts/Somewhere%20in%20the%20Skies%20(Ryan%20Sprague)/2020 04 27 - Ryan Sprague - Somewhere in the Skies  The Basement Office with (VIDEO VERSION)_uOfjtCTJcKM - transcript (automated).pdf","Transcript Link")</f>
        <v>Transcript Link</v>
      </c>
      <c r="M255" s="2" t="str">
        <f>HYPERLINK("https://files.afu.se/Downloads/Transcripts/Somewhere%20in%20the%20Skies%20(Ryan%20Sprague)/2020 04 27 - Ryan Sprague - Somewhere in the Skies  The Basement Office with (VIDEO VERSION)_uOfjtCTJcKM - transcript (automated).pdf","Transcript Link")</f>
        <v>Transcript Link</v>
      </c>
    </row>
    <row r="256" spans="1:13" ht="180">
      <c r="A256" s="1" t="s">
        <v>1275</v>
      </c>
      <c r="B256" s="1" t="s">
        <v>13</v>
      </c>
      <c r="C256" s="4" t="s">
        <v>1276</v>
      </c>
      <c r="D256" s="1" t="s">
        <v>1277</v>
      </c>
      <c r="E256" s="1" t="s">
        <v>1278</v>
      </c>
      <c r="F256" s="4" t="s">
        <v>17</v>
      </c>
      <c r="G256" s="1" t="s">
        <v>18</v>
      </c>
      <c r="H256" s="1" t="s">
        <v>19</v>
      </c>
      <c r="I256" s="1" t="s">
        <v>20</v>
      </c>
      <c r="J256" s="1" t="s">
        <v>1279</v>
      </c>
      <c r="K256" s="1" t="s">
        <v>22</v>
      </c>
      <c r="L256" s="1" t="str">
        <f>HYPERLINK("https://files.afu.se/Downloads/Transcripts/Somewhere%20in%20the%20Skies%20(Ryan%20Sprague)/2020 04 23 - Ryan Sprague - Happy Birthday William Shakespeare!_9WGNF6LcIRI - transcript (automated).pdf","Transcript Link")</f>
        <v>Transcript Link</v>
      </c>
      <c r="M256" s="2" t="str">
        <f>HYPERLINK("https://files.afu.se/Downloads/Transcripts/Somewhere%20in%20the%20Skies%20(Ryan%20Sprague)/2020 04 23 - Ryan Sprague - Happy Birthday William Shakespeare!_9WGNF6LcIRI - transcript (automated).pdf","Transcript Link")</f>
        <v>Transcript Link</v>
      </c>
    </row>
    <row r="257" spans="1:13" ht="409.5">
      <c r="A257" s="1" t="s">
        <v>1275</v>
      </c>
      <c r="B257" s="1" t="s">
        <v>13</v>
      </c>
      <c r="C257" s="4" t="s">
        <v>1280</v>
      </c>
      <c r="D257" s="1" t="s">
        <v>1281</v>
      </c>
      <c r="E257" s="1" t="s">
        <v>1282</v>
      </c>
      <c r="F257" s="4" t="s">
        <v>17</v>
      </c>
      <c r="G257" s="1" t="s">
        <v>18</v>
      </c>
      <c r="H257" s="1" t="s">
        <v>19</v>
      </c>
      <c r="I257" s="1" t="s">
        <v>20</v>
      </c>
      <c r="J257" s="1" t="s">
        <v>1283</v>
      </c>
      <c r="K257" s="1" t="s">
        <v>22</v>
      </c>
      <c r="L257" s="1" t="str">
        <f>HYPERLINK("https://files.afu.se/Downloads/Transcripts/Somewhere%20in%20the%20Skies%20(Ryan%20Sprague)/2020 04 23 - Ryan Sprague - Alien Abductions &amp; The Lizard Man of Scape Ore Swamp_qZrmHcZs7Xo - transcript (automated).pdf","Transcript Link")</f>
        <v>Transcript Link</v>
      </c>
      <c r="M257" s="2" t="str">
        <f>HYPERLINK("https://files.afu.se/Downloads/Transcripts/Somewhere%20in%20the%20Skies%20(Ryan%20Sprague)/2020 04 23 - Ryan Sprague - Alien Abductions &amp; The Lizard Man of Scape Ore Swamp_qZrmHcZs7Xo - transcript (automated).pdf","Transcript Link")</f>
        <v>Transcript Link</v>
      </c>
    </row>
    <row r="258" spans="1:13" ht="409.5">
      <c r="A258" s="1" t="s">
        <v>1284</v>
      </c>
      <c r="B258" s="1" t="s">
        <v>13</v>
      </c>
      <c r="C258" s="4" t="s">
        <v>1285</v>
      </c>
      <c r="D258" s="1" t="s">
        <v>1286</v>
      </c>
      <c r="E258" s="1" t="s">
        <v>1287</v>
      </c>
      <c r="F258" s="4" t="s">
        <v>17</v>
      </c>
      <c r="G258" s="1" t="s">
        <v>18</v>
      </c>
      <c r="H258" s="1" t="s">
        <v>19</v>
      </c>
      <c r="I258" s="1" t="s">
        <v>20</v>
      </c>
      <c r="J258" s="1" t="s">
        <v>1288</v>
      </c>
      <c r="K258" s="1" t="s">
        <v>22</v>
      </c>
      <c r="L258" s="1" t="str">
        <f>HYPERLINK("https://files.afu.se/Downloads/Transcripts/Somewhere%20in%20the%20Skies%20(Ryan%20Sprague)/2020 04 20 - Ryan Sprague - Somewhere in the Skies  Stories with Sapphire_gd3uuu_6LKo - transcript (automated).pdf","Transcript Link")</f>
        <v>Transcript Link</v>
      </c>
      <c r="M258" s="2" t="str">
        <f>HYPERLINK("https://files.afu.se/Downloads/Transcripts/Somewhere%20in%20the%20Skies%20(Ryan%20Sprague)/2020 04 20 - Ryan Sprague - Somewhere in the Skies  Stories with Sapphire_gd3uuu_6LKo - transcript (automated).pdf","Transcript Link")</f>
        <v>Transcript Link</v>
      </c>
    </row>
    <row r="259" spans="1:13" ht="409.5">
      <c r="A259" s="1" t="s">
        <v>1289</v>
      </c>
      <c r="B259" s="1" t="s">
        <v>13</v>
      </c>
      <c r="C259" s="4" t="s">
        <v>1290</v>
      </c>
      <c r="D259" s="1" t="s">
        <v>1291</v>
      </c>
      <c r="E259" s="1" t="s">
        <v>1292</v>
      </c>
      <c r="F259" s="4" t="s">
        <v>17</v>
      </c>
      <c r="G259" s="1" t="s">
        <v>18</v>
      </c>
      <c r="H259" s="1" t="s">
        <v>19</v>
      </c>
      <c r="I259" s="1" t="s">
        <v>20</v>
      </c>
      <c r="J259" s="1" t="s">
        <v>1293</v>
      </c>
      <c r="K259" s="1" t="s">
        <v>22</v>
      </c>
      <c r="L259" s="1" t="str">
        <f>HYPERLINK("https://files.afu.se/Downloads/Transcripts/Somewhere%20in%20the%20Skies%20(Ryan%20Sprague)/2020 04 17 - Ryan Sprague - Somewhere in the Skies  Reviewing COMMUNION with Andrew Sanford_ojfj9i-yciA - transcript (automated).pdf","Transcript Link")</f>
        <v>Transcript Link</v>
      </c>
      <c r="M259" s="2" t="str">
        <f>HYPERLINK("https://files.afu.se/Downloads/Transcripts/Somewhere%20in%20the%20Skies%20(Ryan%20Sprague)/2020 04 17 - Ryan Sprague - Somewhere in the Skies  Reviewing COMMUNION with Andrew Sanford_ojfj9i-yciA - transcript (automated).pdf","Transcript Link")</f>
        <v>Transcript Link</v>
      </c>
    </row>
    <row r="260" spans="1:13" ht="409.5">
      <c r="A260" s="1" t="s">
        <v>1294</v>
      </c>
      <c r="B260" s="1" t="s">
        <v>13</v>
      </c>
      <c r="C260" s="4" t="s">
        <v>1295</v>
      </c>
      <c r="D260" s="1" t="s">
        <v>1296</v>
      </c>
      <c r="E260" s="1" t="s">
        <v>1297</v>
      </c>
      <c r="F260" s="4" t="s">
        <v>17</v>
      </c>
      <c r="G260" s="1" t="s">
        <v>18</v>
      </c>
      <c r="H260" s="1" t="s">
        <v>19</v>
      </c>
      <c r="I260" s="1" t="s">
        <v>20</v>
      </c>
      <c r="J260" s="1" t="s">
        <v>1298</v>
      </c>
      <c r="K260" s="1" t="s">
        <v>22</v>
      </c>
      <c r="L260" s="1" t="str">
        <f>HYPERLINK("https://files.afu.se/Downloads/Transcripts/Somewhere%20in%20the%20Skies%20(Ryan%20Sprague)/2020 04 13 - Ryan Sprague - Somewhere in the Skies  Witness Accounts  Volume Ten_cqO20fxaYmg - transcript (automated).pdf","Transcript Link")</f>
        <v>Transcript Link</v>
      </c>
      <c r="M260" s="2" t="str">
        <f>HYPERLINK("https://files.afu.se/Downloads/Transcripts/Somewhere%20in%20the%20Skies%20(Ryan%20Sprague)/2020 04 13 - Ryan Sprague - Somewhere in the Skies  Witness Accounts  Volume Ten_cqO20fxaYmg - transcript (automated).pdf","Transcript Link")</f>
        <v>Transcript Link</v>
      </c>
    </row>
    <row r="261" spans="1:13" ht="300">
      <c r="A261" s="1" t="s">
        <v>1299</v>
      </c>
      <c r="B261" s="1" t="s">
        <v>13</v>
      </c>
      <c r="C261" s="4" t="s">
        <v>1300</v>
      </c>
      <c r="D261" s="1" t="s">
        <v>1301</v>
      </c>
      <c r="E261" s="1" t="s">
        <v>1302</v>
      </c>
      <c r="F261" s="4" t="s">
        <v>17</v>
      </c>
      <c r="G261" s="1" t="s">
        <v>18</v>
      </c>
      <c r="H261" s="1" t="s">
        <v>19</v>
      </c>
      <c r="I261" s="1" t="s">
        <v>20</v>
      </c>
      <c r="J261" s="1" t="s">
        <v>1303</v>
      </c>
      <c r="K261" s="1" t="s">
        <v>22</v>
      </c>
      <c r="L261" s="1" t="str">
        <f>HYPERLINK("https://files.afu.se/Downloads/Transcripts/Somewhere%20in%20the%20Skies%20(Ryan%20Sprague)/2020 04 10 - Ryan Sprague - CASE FILES  004   Shoot to Kill...an Alien_XMLIr6BMdSA - transcript (automated).pdf","Transcript Link")</f>
        <v>Transcript Link</v>
      </c>
      <c r="M261" s="2" t="str">
        <f>HYPERLINK("https://files.afu.se/Downloads/Transcripts/Somewhere%20in%20the%20Skies%20(Ryan%20Sprague)/2020 04 10 - Ryan Sprague - CASE FILES  004   Shoot to Kill...an Alien_XMLIr6BMdSA - transcript (automated).pdf","Transcript Link")</f>
        <v>Transcript Link</v>
      </c>
    </row>
    <row r="262" spans="1:13" ht="409.5">
      <c r="A262" s="1" t="s">
        <v>1304</v>
      </c>
      <c r="B262" s="1" t="s">
        <v>13</v>
      </c>
      <c r="C262" s="4" t="s">
        <v>1305</v>
      </c>
      <c r="D262" s="1" t="s">
        <v>1306</v>
      </c>
      <c r="E262" s="1" t="s">
        <v>1307</v>
      </c>
      <c r="F262" s="4" t="s">
        <v>17</v>
      </c>
      <c r="G262" s="1" t="s">
        <v>18</v>
      </c>
      <c r="H262" s="1" t="s">
        <v>19</v>
      </c>
      <c r="I262" s="1" t="s">
        <v>20</v>
      </c>
      <c r="J262" s="1" t="s">
        <v>1308</v>
      </c>
      <c r="K262" s="1" t="s">
        <v>22</v>
      </c>
      <c r="L262" s="1" t="str">
        <f>HYPERLINK("https://files.afu.se/Downloads/Transcripts/Somewhere%20in%20the%20Skies%20(Ryan%20Sprague)/2020 04 09 - Ryan Sprague - Ryan Reviews..._qi5GJgmmnNo - transcript (automated).pdf","Transcript Link")</f>
        <v>Transcript Link</v>
      </c>
      <c r="M262" s="2" t="str">
        <f>HYPERLINK("https://files.afu.se/Downloads/Transcripts/Somewhere%20in%20the%20Skies%20(Ryan%20Sprague)/2020 04 09 - Ryan Sprague - Ryan Reviews..._qi5GJgmmnNo - transcript (automated).pdf","Transcript Link")</f>
        <v>Transcript Link</v>
      </c>
    </row>
    <row r="263" spans="1:13" ht="195">
      <c r="A263" s="1" t="s">
        <v>1309</v>
      </c>
      <c r="B263" s="1" t="s">
        <v>13</v>
      </c>
      <c r="C263" s="4" t="s">
        <v>1310</v>
      </c>
      <c r="D263" s="1" t="s">
        <v>1311</v>
      </c>
      <c r="E263" s="1" t="s">
        <v>1312</v>
      </c>
      <c r="F263" s="4" t="s">
        <v>17</v>
      </c>
      <c r="G263" s="1" t="s">
        <v>18</v>
      </c>
      <c r="H263" s="1" t="s">
        <v>19</v>
      </c>
      <c r="I263" s="1" t="s">
        <v>20</v>
      </c>
      <c r="J263" s="1" t="s">
        <v>1313</v>
      </c>
      <c r="K263" s="1" t="s">
        <v>22</v>
      </c>
      <c r="L263" s="1" t="str">
        <f>HYPERLINK("https://files.afu.se/Downloads/Transcripts/Somewhere%20in%20the%20Skies%20(Ryan%20Sprague)/2020 04 07 - Ryan Sprague - Ryan's Random Facts_uwtOVXA0p2s - transcript (automated).pdf","Transcript Link")</f>
        <v>Transcript Link</v>
      </c>
      <c r="M263" s="2" t="str">
        <f>HYPERLINK("https://files.afu.se/Downloads/Transcripts/Somewhere%20in%20the%20Skies%20(Ryan%20Sprague)/2020 04 07 - Ryan Sprague - Ryan's Random Facts_uwtOVXA0p2s - transcript (automated).pdf","Transcript Link")</f>
        <v>Transcript Link</v>
      </c>
    </row>
    <row r="264" spans="1:13" ht="409.5">
      <c r="A264" s="1" t="s">
        <v>1314</v>
      </c>
      <c r="B264" s="1" t="s">
        <v>13</v>
      </c>
      <c r="C264" s="4" t="s">
        <v>1315</v>
      </c>
      <c r="D264" s="1" t="s">
        <v>1316</v>
      </c>
      <c r="E264" s="1" t="s">
        <v>1317</v>
      </c>
      <c r="F264" s="4" t="s">
        <v>17</v>
      </c>
      <c r="G264" s="1" t="s">
        <v>18</v>
      </c>
      <c r="H264" s="1" t="s">
        <v>19</v>
      </c>
      <c r="I264" s="1" t="s">
        <v>20</v>
      </c>
      <c r="J264" s="1" t="s">
        <v>1318</v>
      </c>
      <c r="K264" s="1" t="s">
        <v>22</v>
      </c>
      <c r="L264" s="1" t="str">
        <f>HYPERLINK("https://files.afu.se/Downloads/Transcripts/Somewhere%20in%20the%20Skies%20(Ryan%20Sprague)/2020 04 06 - Ryan Sprague - SOMEWHERE IN THE DARK SKIES with Andrew Sanford_HXuG7HFGm6c - transcript (automated).pdf","Transcript Link")</f>
        <v>Transcript Link</v>
      </c>
      <c r="M264" s="2" t="str">
        <f>HYPERLINK("https://files.afu.se/Downloads/Transcripts/Somewhere%20in%20the%20Skies%20(Ryan%20Sprague)/2020 04 06 - Ryan Sprague - SOMEWHERE IN THE DARK SKIES with Andrew Sanford_HXuG7HFGm6c - transcript (automated).pdf","Transcript Link")</f>
        <v>Transcript Link</v>
      </c>
    </row>
    <row r="265" spans="1:13" ht="405">
      <c r="A265" s="1" t="s">
        <v>1319</v>
      </c>
      <c r="B265" s="1" t="s">
        <v>13</v>
      </c>
      <c r="C265" s="4" t="s">
        <v>1320</v>
      </c>
      <c r="D265" s="1" t="s">
        <v>1321</v>
      </c>
      <c r="E265" s="1" t="s">
        <v>1322</v>
      </c>
      <c r="F265" s="4" t="s">
        <v>17</v>
      </c>
      <c r="G265" s="1" t="s">
        <v>18</v>
      </c>
      <c r="H265" s="1" t="s">
        <v>19</v>
      </c>
      <c r="I265" s="1" t="s">
        <v>20</v>
      </c>
      <c r="J265" s="1" t="s">
        <v>1323</v>
      </c>
      <c r="K265" s="1" t="s">
        <v>22</v>
      </c>
      <c r="L265" s="1" t="str">
        <f>HYPERLINK("https://files.afu.se/Downloads/Transcripts/Somewhere%20in%20the%20Skies%20(Ryan%20Sprague)/2020 04 05 - Ryan Sprague - UFO ROUNDTABLE - Paranormal Now Radio_QxDvJAH835w - transcript (automated).pdf","Transcript Link")</f>
        <v>Transcript Link</v>
      </c>
      <c r="M265" s="2" t="str">
        <f>HYPERLINK("https://files.afu.se/Downloads/Transcripts/Somewhere%20in%20the%20Skies%20(Ryan%20Sprague)/2020 04 05 - Ryan Sprague - UFO ROUNDTABLE - Paranormal Now Radio_QxDvJAH835w - transcript (automated).pdf","Transcript Link")</f>
        <v>Transcript Link</v>
      </c>
    </row>
    <row r="266" spans="1:13" ht="409.5">
      <c r="A266" s="1" t="s">
        <v>1324</v>
      </c>
      <c r="B266" s="1" t="s">
        <v>13</v>
      </c>
      <c r="C266" s="4" t="s">
        <v>1325</v>
      </c>
      <c r="D266" s="1" t="s">
        <v>1326</v>
      </c>
      <c r="E266" s="1" t="s">
        <v>1327</v>
      </c>
      <c r="F266" s="4" t="s">
        <v>17</v>
      </c>
      <c r="G266" s="1" t="s">
        <v>18</v>
      </c>
      <c r="H266" s="1" t="s">
        <v>19</v>
      </c>
      <c r="I266" s="1" t="s">
        <v>20</v>
      </c>
      <c r="J266" s="1" t="s">
        <v>1328</v>
      </c>
      <c r="K266" s="1" t="s">
        <v>22</v>
      </c>
      <c r="L266" s="1" t="str">
        <f>HYPERLINK("https://files.afu.se/Downloads/Transcripts/Somewhere%20in%20the%20Skies%20(Ryan%20Sprague)/2020 04 03 - Ryan Sprague - CASE FILES  003   The Coyne Helicopter UFO Incident_ytkIhAM8rBY - transcript (automated).pdf","Transcript Link")</f>
        <v>Transcript Link</v>
      </c>
      <c r="M266" s="2" t="str">
        <f>HYPERLINK("https://files.afu.se/Downloads/Transcripts/Somewhere%20in%20the%20Skies%20(Ryan%20Sprague)/2020 04 03 - Ryan Sprague - CASE FILES  003   The Coyne Helicopter UFO Incident_ytkIhAM8rBY - transcript (automated).pdf","Transcript Link")</f>
        <v>Transcript Link</v>
      </c>
    </row>
    <row r="267" spans="1:13" ht="409.5">
      <c r="A267" s="1" t="s">
        <v>1329</v>
      </c>
      <c r="B267" s="1" t="s">
        <v>13</v>
      </c>
      <c r="C267" s="4" t="s">
        <v>1330</v>
      </c>
      <c r="D267" s="1" t="s">
        <v>1331</v>
      </c>
      <c r="E267" s="1" t="s">
        <v>1332</v>
      </c>
      <c r="F267" s="4" t="s">
        <v>17</v>
      </c>
      <c r="G267" s="1" t="s">
        <v>18</v>
      </c>
      <c r="H267" s="1" t="s">
        <v>19</v>
      </c>
      <c r="I267" s="1" t="s">
        <v>20</v>
      </c>
      <c r="J267" s="1" t="s">
        <v>1333</v>
      </c>
      <c r="K267" s="1" t="s">
        <v>22</v>
      </c>
      <c r="L267" s="1" t="str">
        <f>HYPERLINK("https://files.afu.se/Downloads/Transcripts/Somewhere%20in%20the%20Skies%20(Ryan%20Sprague)/2020 03 31 - Ryan Sprague - Ryan Sprague and Jason McClellan Talk UFOs!_KCv7N6PjGeQ - transcript (automated).pdf","Transcript Link")</f>
        <v>Transcript Link</v>
      </c>
      <c r="M267" s="2" t="str">
        <f>HYPERLINK("https://files.afu.se/Downloads/Transcripts/Somewhere%20in%20the%20Skies%20(Ryan%20Sprague)/2020 03 31 - Ryan Sprague - Ryan Sprague and Jason McClellan Talk UFOs!_KCv7N6PjGeQ - transcript (automated).pdf","Transcript Link")</f>
        <v>Transcript Link</v>
      </c>
    </row>
    <row r="268" spans="1:13" ht="409.5">
      <c r="A268" s="1" t="s">
        <v>1334</v>
      </c>
      <c r="B268" s="1" t="s">
        <v>13</v>
      </c>
      <c r="C268" s="4" t="s">
        <v>1335</v>
      </c>
      <c r="D268" s="1" t="s">
        <v>1336</v>
      </c>
      <c r="E268" s="1" t="s">
        <v>1337</v>
      </c>
      <c r="F268" s="4" t="s">
        <v>17</v>
      </c>
      <c r="G268" s="1" t="s">
        <v>18</v>
      </c>
      <c r="H268" s="1" t="s">
        <v>19</v>
      </c>
      <c r="I268" s="1" t="s">
        <v>20</v>
      </c>
      <c r="J268" s="1" t="s">
        <v>1338</v>
      </c>
      <c r="K268" s="1" t="s">
        <v>22</v>
      </c>
      <c r="L268" s="1" t="str">
        <f>HYPERLINK("https://files.afu.se/Downloads/Transcripts/Somewhere%20in%20the%20Skies%20(Ryan%20Sprague)/2020 03 30 - Ryan Sprague - Somewhere in the Skies  A Strange New World with Mike Damante (VIDEO)_YPDL5Q4Z73g - transcript (automated).pdf","Transcript Link")</f>
        <v>Transcript Link</v>
      </c>
      <c r="M268" s="2" t="str">
        <f>HYPERLINK("https://files.afu.se/Downloads/Transcripts/Somewhere%20in%20the%20Skies%20(Ryan%20Sprague)/2020 03 30 - Ryan Sprague - Somewhere in the Skies  A Strange New World with Mike Damante (VIDEO)_YPDL5Q4Z73g - transcript (automated).pdf","Transcript Link")</f>
        <v>Transcript Link</v>
      </c>
    </row>
    <row r="269" spans="1:13" ht="180">
      <c r="A269" s="1" t="s">
        <v>1339</v>
      </c>
      <c r="B269" s="1" t="s">
        <v>13</v>
      </c>
      <c r="C269" s="4" t="s">
        <v>1340</v>
      </c>
      <c r="D269" s="1" t="s">
        <v>1341</v>
      </c>
      <c r="E269" s="1" t="s">
        <v>1342</v>
      </c>
      <c r="F269" s="4" t="s">
        <v>17</v>
      </c>
      <c r="G269" s="1" t="s">
        <v>18</v>
      </c>
      <c r="H269" s="1" t="s">
        <v>19</v>
      </c>
      <c r="I269" s="1" t="s">
        <v>20</v>
      </c>
      <c r="J269" s="1" t="s">
        <v>1343</v>
      </c>
      <c r="K269" s="1" t="s">
        <v>22</v>
      </c>
      <c r="L269" s="1" t="str">
        <f>HYPERLINK("https://files.afu.se/Downloads/Transcripts/Somewhere%20in%20the%20Skies%20(Ryan%20Sprague)/2020 03 28 - Ryan Sprague - Cooking with Ryan!_qNuyEqhS6Vk - transcript (automated).pdf","Transcript Link")</f>
        <v>Transcript Link</v>
      </c>
      <c r="M269" s="2" t="str">
        <f>HYPERLINK("https://files.afu.se/Downloads/Transcripts/Somewhere%20in%20the%20Skies%20(Ryan%20Sprague)/2020 03 28 - Ryan Sprague - Cooking with Ryan!_qNuyEqhS6Vk - transcript (automated).pdf","Transcript Link")</f>
        <v>Transcript Link</v>
      </c>
    </row>
    <row r="270" spans="1:13" ht="409.5">
      <c r="A270" s="1" t="s">
        <v>1344</v>
      </c>
      <c r="B270" s="1" t="s">
        <v>13</v>
      </c>
      <c r="C270" s="4" t="s">
        <v>1345</v>
      </c>
      <c r="D270" s="1" t="s">
        <v>1346</v>
      </c>
      <c r="E270" s="1" t="s">
        <v>1347</v>
      </c>
      <c r="F270" s="4" t="s">
        <v>17</v>
      </c>
      <c r="G270" s="1" t="s">
        <v>18</v>
      </c>
      <c r="H270" s="1" t="s">
        <v>19</v>
      </c>
      <c r="I270" s="1" t="s">
        <v>20</v>
      </c>
      <c r="J270" s="1" t="s">
        <v>1348</v>
      </c>
      <c r="K270" s="1" t="s">
        <v>22</v>
      </c>
      <c r="L270" s="1" t="str">
        <f>HYPERLINK("https://files.afu.se/Downloads/Transcripts/Somewhere%20in%20the%20Skies%20(Ryan%20Sprague)/2020 03 27 - Ryan Sprague - Somewhere in the Skies  Our Alien Planet  Personal Journeys Through COVID-19_76cW9t2w5_I - transcript (automated).pdf","Transcript Link")</f>
        <v>Transcript Link</v>
      </c>
      <c r="M270" s="2" t="str">
        <f>HYPERLINK("https://files.afu.se/Downloads/Transcripts/Somewhere%20in%20the%20Skies%20(Ryan%20Sprague)/2020 03 27 - Ryan Sprague - Somewhere in the Skies  Our Alien Planet  Personal Journeys Through COVID-19_76cW9t2w5_I - transcript (automated).pdf","Transcript Link")</f>
        <v>Transcript Link</v>
      </c>
    </row>
    <row r="271" spans="1:13" ht="409.5">
      <c r="A271" s="1" t="s">
        <v>1349</v>
      </c>
      <c r="B271" s="1" t="s">
        <v>13</v>
      </c>
      <c r="C271" s="4" t="s">
        <v>1350</v>
      </c>
      <c r="D271" s="1" t="s">
        <v>1351</v>
      </c>
      <c r="E271" s="1" t="s">
        <v>1352</v>
      </c>
      <c r="F271" s="4" t="s">
        <v>17</v>
      </c>
      <c r="G271" s="1" t="s">
        <v>18</v>
      </c>
      <c r="H271" s="1" t="s">
        <v>19</v>
      </c>
      <c r="I271" s="1" t="s">
        <v>20</v>
      </c>
      <c r="J271" s="1" t="s">
        <v>1353</v>
      </c>
      <c r="K271" s="1" t="s">
        <v>22</v>
      </c>
      <c r="L271" s="1" t="str">
        <f>HYPERLINK("https://files.afu.se/Downloads/Transcripts/Somewhere%20in%20the%20Skies%20(Ryan%20Sprague)/2020 03 25 - Ryan Sprague - CASE FILES  002   The Astronaut and the Alien Film Footage_c_8iszQawvM - transcript (automated).pdf","Transcript Link")</f>
        <v>Transcript Link</v>
      </c>
      <c r="M271" s="2" t="str">
        <f>HYPERLINK("https://files.afu.se/Downloads/Transcripts/Somewhere%20in%20the%20Skies%20(Ryan%20Sprague)/2020 03 25 - Ryan Sprague - CASE FILES  002   The Astronaut and the Alien Film Footage_c_8iszQawvM - transcript (automated).pdf","Transcript Link")</f>
        <v>Transcript Link</v>
      </c>
    </row>
    <row r="272" spans="1:13" ht="409.5">
      <c r="A272" s="1" t="s">
        <v>1354</v>
      </c>
      <c r="B272" s="1" t="s">
        <v>13</v>
      </c>
      <c r="C272" s="4" t="s">
        <v>1355</v>
      </c>
      <c r="D272" s="1" t="s">
        <v>1356</v>
      </c>
      <c r="E272" s="1" t="s">
        <v>1357</v>
      </c>
      <c r="F272" s="4" t="s">
        <v>17</v>
      </c>
      <c r="G272" s="1" t="s">
        <v>18</v>
      </c>
      <c r="H272" s="1" t="s">
        <v>19</v>
      </c>
      <c r="I272" s="1" t="s">
        <v>20</v>
      </c>
      <c r="J272" s="1" t="s">
        <v>1358</v>
      </c>
      <c r="K272" s="1" t="s">
        <v>22</v>
      </c>
      <c r="L272" s="1" t="str">
        <f>HYPERLINK("https://files.afu.se/Downloads/Transcripts/Somewhere%20in%20the%20Skies%20(Ryan%20Sprague)/2020 03 23 - Ryan Sprague - Somewhere in the Skies  Conspiring Theories_stYYwiGnU6E - transcript (automated).pdf","Transcript Link")</f>
        <v>Transcript Link</v>
      </c>
      <c r="M272" s="2" t="str">
        <f>HYPERLINK("https://files.afu.se/Downloads/Transcripts/Somewhere%20in%20the%20Skies%20(Ryan%20Sprague)/2020 03 23 - Ryan Sprague - Somewhere in the Skies  Conspiring Theories_stYYwiGnU6E - transcript (automated).pdf","Transcript Link")</f>
        <v>Transcript Link</v>
      </c>
    </row>
    <row r="273" spans="1:13" ht="409.5">
      <c r="A273" s="1" t="s">
        <v>1359</v>
      </c>
      <c r="B273" s="1" t="s">
        <v>13</v>
      </c>
      <c r="C273" s="4" t="s">
        <v>1360</v>
      </c>
      <c r="D273" s="1" t="s">
        <v>1361</v>
      </c>
      <c r="E273" s="1" t="s">
        <v>1362</v>
      </c>
      <c r="F273" s="4" t="s">
        <v>17</v>
      </c>
      <c r="G273" s="1" t="s">
        <v>18</v>
      </c>
      <c r="H273" s="1" t="s">
        <v>19</v>
      </c>
      <c r="I273" s="1" t="s">
        <v>20</v>
      </c>
      <c r="J273" s="1" t="s">
        <v>1363</v>
      </c>
      <c r="K273" s="1" t="s">
        <v>22</v>
      </c>
      <c r="L273" s="1" t="str">
        <f>HYPERLINK("https://files.afu.se/Downloads/Transcripts/Somewhere%20in%20the%20Skies%20(Ryan%20Sprague)/2020 03 18 - Ryan Sprague - CASE FILES  001   The Carlos de Santos UFO Incident_yXVrTRJZZws - transcript (automated).pdf","Transcript Link")</f>
        <v>Transcript Link</v>
      </c>
      <c r="M273" s="2" t="str">
        <f>HYPERLINK("https://files.afu.se/Downloads/Transcripts/Somewhere%20in%20the%20Skies%20(Ryan%20Sprague)/2020 03 18 - Ryan Sprague - CASE FILES  001   The Carlos de Santos UFO Incident_yXVrTRJZZws - transcript (automated).pdf","Transcript Link")</f>
        <v>Transcript Link</v>
      </c>
    </row>
    <row r="274" spans="1:13" ht="409.5">
      <c r="A274" s="1" t="s">
        <v>1364</v>
      </c>
      <c r="B274" s="1" t="s">
        <v>13</v>
      </c>
      <c r="C274" s="4" t="s">
        <v>1365</v>
      </c>
      <c r="D274" s="1" t="s">
        <v>1366</v>
      </c>
      <c r="E274" s="1" t="s">
        <v>1367</v>
      </c>
      <c r="F274" s="4" t="s">
        <v>17</v>
      </c>
      <c r="G274" s="1" t="s">
        <v>18</v>
      </c>
      <c r="H274" s="1" t="s">
        <v>19</v>
      </c>
      <c r="I274" s="1" t="s">
        <v>20</v>
      </c>
      <c r="J274" s="1" t="s">
        <v>1368</v>
      </c>
      <c r="K274" s="1" t="s">
        <v>22</v>
      </c>
      <c r="L274" s="1" t="str">
        <f>HYPERLINK("https://files.afu.se/Downloads/Transcripts/Somewhere%20in%20the%20Skies%20(Ryan%20Sprague)/2020 03 16 - Ryan Sprague - Somewhere in the Skies  On the Trail of UFOs_W8cJ1kBTVLs - transcript (automated).pdf","Transcript Link")</f>
        <v>Transcript Link</v>
      </c>
      <c r="M274" s="2" t="str">
        <f>HYPERLINK("https://files.afu.se/Downloads/Transcripts/Somewhere%20in%20the%20Skies%20(Ryan%20Sprague)/2020 03 16 - Ryan Sprague - Somewhere in the Skies  On the Trail of UFOs_W8cJ1kBTVLs - transcript (automated).pdf","Transcript Link")</f>
        <v>Transcript Link</v>
      </c>
    </row>
    <row r="275" spans="1:13" ht="409.5">
      <c r="A275" s="1" t="s">
        <v>1369</v>
      </c>
      <c r="B275" s="1" t="s">
        <v>13</v>
      </c>
      <c r="C275" s="4" t="s">
        <v>1370</v>
      </c>
      <c r="D275" s="1" t="s">
        <v>1371</v>
      </c>
      <c r="E275" s="1" t="s">
        <v>1372</v>
      </c>
      <c r="F275" s="4" t="s">
        <v>17</v>
      </c>
      <c r="G275" s="1" t="s">
        <v>18</v>
      </c>
      <c r="H275" s="1" t="s">
        <v>19</v>
      </c>
      <c r="I275" s="1" t="s">
        <v>20</v>
      </c>
      <c r="J275" s="1" t="s">
        <v>1373</v>
      </c>
      <c r="K275" s="1" t="s">
        <v>22</v>
      </c>
      <c r="L275" s="1" t="str">
        <f>HYPERLINK("https://files.afu.se/Downloads/Transcripts/Somewhere%20in%20the%20Skies%20(Ryan%20Sprague)/2020 03 12 - Ryan Sprague - Somewhere in the Skies  Mike Anthony &amp; Leslie Kean  Surviving Death_V9aJRfiq7Lo - transcript (automated).pdf","Transcript Link")</f>
        <v>Transcript Link</v>
      </c>
      <c r="M275" s="2" t="str">
        <f>HYPERLINK("https://files.afu.se/Downloads/Transcripts/Somewhere%20in%20the%20Skies%20(Ryan%20Sprague)/2020 03 12 - Ryan Sprague - Somewhere in the Skies  Mike Anthony &amp; Leslie Kean  Surviving Death_V9aJRfiq7Lo - transcript (automated).pdf","Transcript Link")</f>
        <v>Transcript Link</v>
      </c>
    </row>
    <row r="276" spans="1:13" ht="409.5">
      <c r="A276" s="1" t="s">
        <v>1374</v>
      </c>
      <c r="B276" s="1" t="s">
        <v>13</v>
      </c>
      <c r="C276" s="4" t="s">
        <v>1375</v>
      </c>
      <c r="D276" s="1" t="s">
        <v>1376</v>
      </c>
      <c r="E276" s="1" t="s">
        <v>1377</v>
      </c>
      <c r="F276" s="4" t="s">
        <v>17</v>
      </c>
      <c r="G276" s="1" t="s">
        <v>18</v>
      </c>
      <c r="H276" s="1" t="s">
        <v>19</v>
      </c>
      <c r="I276" s="1" t="s">
        <v>20</v>
      </c>
      <c r="J276" s="1" t="s">
        <v>1378</v>
      </c>
      <c r="K276" s="1" t="s">
        <v>22</v>
      </c>
      <c r="L276" s="1" t="str">
        <f>HYPERLINK("https://files.afu.se/Downloads/Transcripts/Somewhere%20in%20the%20Skies%20(Ryan%20Sprague)/2020 03 02 - Ryan Sprague - Somewhere in the Skies  A Cosmic Conversation with Leslie Kean and Diana Pasulka_x6LbPPWCHRk - transcript (automated).pdf","Transcript Link")</f>
        <v>Transcript Link</v>
      </c>
      <c r="M276" s="2" t="str">
        <f>HYPERLINK("https://files.afu.se/Downloads/Transcripts/Somewhere%20in%20the%20Skies%20(Ryan%20Sprague)/2020 03 02 - Ryan Sprague - Somewhere in the Skies  A Cosmic Conversation with Leslie Kean and Diana Pasulka_x6LbPPWCHRk - transcript (automated).pdf","Transcript Link")</f>
        <v>Transcript Link</v>
      </c>
    </row>
    <row r="277" spans="1:13" ht="409.5">
      <c r="A277" s="1" t="s">
        <v>1379</v>
      </c>
      <c r="B277" s="1" t="s">
        <v>13</v>
      </c>
      <c r="C277" s="4" t="s">
        <v>1380</v>
      </c>
      <c r="D277" s="1" t="s">
        <v>1381</v>
      </c>
      <c r="E277" s="1" t="s">
        <v>1382</v>
      </c>
      <c r="F277" s="4" t="s">
        <v>17</v>
      </c>
      <c r="G277" s="1" t="s">
        <v>18</v>
      </c>
      <c r="H277" s="1" t="s">
        <v>19</v>
      </c>
      <c r="I277" s="1" t="s">
        <v>20</v>
      </c>
      <c r="J277" s="1" t="s">
        <v>1383</v>
      </c>
      <c r="K277" s="1" t="s">
        <v>22</v>
      </c>
      <c r="L277" s="1" t="str">
        <f>HYPERLINK("https://files.afu.se/Downloads/Transcripts/Somewhere%20in%20the%20Skies%20(Ryan%20Sprague)/2020 02 23 - Ryan Sprague - Somewhere in the Skies  They Are Already Here_ndSvXbjA9c0 - transcript (automated).pdf","Transcript Link")</f>
        <v>Transcript Link</v>
      </c>
      <c r="M277" s="2" t="str">
        <f>HYPERLINK("https://files.afu.se/Downloads/Transcripts/Somewhere%20in%20the%20Skies%20(Ryan%20Sprague)/2020 02 23 - Ryan Sprague - Somewhere in the Skies  They Are Already Here_ndSvXbjA9c0 - transcript (automated).pdf","Transcript Link")</f>
        <v>Transcript Link</v>
      </c>
    </row>
    <row r="278" spans="1:13" ht="409.5">
      <c r="A278" s="1" t="s">
        <v>1384</v>
      </c>
      <c r="B278" s="1" t="s">
        <v>13</v>
      </c>
      <c r="C278" s="4" t="s">
        <v>1385</v>
      </c>
      <c r="D278" s="1" t="s">
        <v>1386</v>
      </c>
      <c r="E278" s="1" t="s">
        <v>1387</v>
      </c>
      <c r="F278" s="4" t="s">
        <v>17</v>
      </c>
      <c r="G278" s="1" t="s">
        <v>18</v>
      </c>
      <c r="H278" s="1" t="s">
        <v>19</v>
      </c>
      <c r="I278" s="1" t="s">
        <v>20</v>
      </c>
      <c r="J278" s="1" t="s">
        <v>1388</v>
      </c>
      <c r="K278" s="1" t="s">
        <v>22</v>
      </c>
      <c r="L278" s="1" t="str">
        <f>HYPERLINK("https://files.afu.se/Downloads/Transcripts/Somewhere%20in%20the%20Skies%20(Ryan%20Sprague)/2020 02 17 - Ryan Sprague - Somewhere in the Skies  Witness Accounts  Volume Nine_GjaIgaabH3g - transcript (automated).pdf","Transcript Link")</f>
        <v>Transcript Link</v>
      </c>
      <c r="M278" s="2" t="str">
        <f>HYPERLINK("https://files.afu.se/Downloads/Transcripts/Somewhere%20in%20the%20Skies%20(Ryan%20Sprague)/2020 02 17 - Ryan Sprague - Somewhere in the Skies  Witness Accounts  Volume Nine_GjaIgaabH3g - transcript (automated).pdf","Transcript Link")</f>
        <v>Transcript Link</v>
      </c>
    </row>
    <row r="279" spans="1:13" ht="409.5">
      <c r="A279" s="1" t="s">
        <v>1389</v>
      </c>
      <c r="B279" s="1" t="s">
        <v>13</v>
      </c>
      <c r="C279" s="4" t="s">
        <v>1390</v>
      </c>
      <c r="D279" s="1" t="s">
        <v>1391</v>
      </c>
      <c r="E279" s="1" t="s">
        <v>1392</v>
      </c>
      <c r="F279" s="4" t="s">
        <v>17</v>
      </c>
      <c r="G279" s="1" t="s">
        <v>18</v>
      </c>
      <c r="H279" s="1" t="s">
        <v>19</v>
      </c>
      <c r="I279" s="1" t="s">
        <v>20</v>
      </c>
      <c r="J279" s="1" t="s">
        <v>1393</v>
      </c>
      <c r="K279" s="1" t="s">
        <v>22</v>
      </c>
      <c r="L279" s="1" t="str">
        <f>HYPERLINK("https://files.afu.se/Downloads/Transcripts/Somewhere%20in%20the%20Skies%20(Ryan%20Sprague)/2020 02 10 - Ryan Sprague - Somewhere in the Skies  Somewhere in Skinwalker Ranch_S_Hc5UFyGQg - transcript (automated).pdf","Transcript Link")</f>
        <v>Transcript Link</v>
      </c>
      <c r="M279" s="2" t="str">
        <f>HYPERLINK("https://files.afu.se/Downloads/Transcripts/Somewhere%20in%20the%20Skies%20(Ryan%20Sprague)/2020 02 10 - Ryan Sprague - Somewhere in the Skies  Somewhere in Skinwalker Ranch_S_Hc5UFyGQg - transcript (automated).pdf","Transcript Link")</f>
        <v>Transcript Link</v>
      </c>
    </row>
    <row r="280" spans="1:13" ht="409.5">
      <c r="A280" s="1" t="s">
        <v>1394</v>
      </c>
      <c r="B280" s="1" t="s">
        <v>13</v>
      </c>
      <c r="C280" s="4" t="s">
        <v>1395</v>
      </c>
      <c r="D280" s="1" t="s">
        <v>1396</v>
      </c>
      <c r="E280" s="1" t="s">
        <v>1397</v>
      </c>
      <c r="F280" s="4" t="s">
        <v>17</v>
      </c>
      <c r="G280" s="1" t="s">
        <v>18</v>
      </c>
      <c r="H280" s="1" t="s">
        <v>19</v>
      </c>
      <c r="I280" s="1" t="s">
        <v>20</v>
      </c>
      <c r="J280" s="1" t="s">
        <v>1398</v>
      </c>
      <c r="K280" s="1" t="s">
        <v>22</v>
      </c>
      <c r="L280" s="1" t="str">
        <f>HYPERLINK("https://files.afu.se/Downloads/Transcripts/Somewhere%20in%20the%20Skies%20(Ryan%20Sprague)/2020 02 03 - Ryan Sprague - Somewhere in the Skies  Project Blue Book  Season 2_ga0y_qJxv0M - transcript (automated).pdf","Transcript Link")</f>
        <v>Transcript Link</v>
      </c>
      <c r="M280" s="2" t="str">
        <f>HYPERLINK("https://files.afu.se/Downloads/Transcripts/Somewhere%20in%20the%20Skies%20(Ryan%20Sprague)/2020 02 03 - Ryan Sprague - Somewhere in the Skies  Project Blue Book  Season 2_ga0y_qJxv0M - transcript (automated).pdf","Transcript Link")</f>
        <v>Transcript Link</v>
      </c>
    </row>
    <row r="281" spans="1:13" ht="409.5">
      <c r="A281" s="1" t="s">
        <v>1399</v>
      </c>
      <c r="B281" s="1" t="s">
        <v>13</v>
      </c>
      <c r="C281" s="4" t="s">
        <v>1400</v>
      </c>
      <c r="D281" s="1" t="s">
        <v>1401</v>
      </c>
      <c r="E281" s="1" t="s">
        <v>1402</v>
      </c>
      <c r="F281" s="4" t="s">
        <v>17</v>
      </c>
      <c r="G281" s="1" t="s">
        <v>18</v>
      </c>
      <c r="H281" s="1" t="s">
        <v>19</v>
      </c>
      <c r="I281" s="1" t="s">
        <v>20</v>
      </c>
      <c r="J281" s="1" t="s">
        <v>1403</v>
      </c>
      <c r="K281" s="1" t="s">
        <v>22</v>
      </c>
      <c r="L281" s="1" t="str">
        <f>HYPERLINK("https://files.afu.se/Downloads/Transcripts/Somewhere%20in%20the%20Skies%20(Ryan%20Sprague)/2020 01 27 - Ryan Sprague - Somewhere in the Skies  The UFO Dad with Paul Hynek_z08LBs9JoyQ - transcript (automated).pdf","Transcript Link")</f>
        <v>Transcript Link</v>
      </c>
      <c r="M281" s="2" t="str">
        <f>HYPERLINK("https://files.afu.se/Downloads/Transcripts/Somewhere%20in%20the%20Skies%20(Ryan%20Sprague)/2020 01 27 - Ryan Sprague - Somewhere in the Skies  The UFO Dad with Paul Hynek_z08LBs9JoyQ - transcript (automated).pdf","Transcript Link")</f>
        <v>Transcript Link</v>
      </c>
    </row>
    <row r="282" spans="1:13" ht="409.5">
      <c r="A282" s="1" t="s">
        <v>1404</v>
      </c>
      <c r="B282" s="1" t="s">
        <v>13</v>
      </c>
      <c r="C282" s="4" t="s">
        <v>1405</v>
      </c>
      <c r="D282" s="1" t="s">
        <v>1406</v>
      </c>
      <c r="E282" s="1" t="s">
        <v>1407</v>
      </c>
      <c r="F282" s="4" t="s">
        <v>17</v>
      </c>
      <c r="G282" s="1" t="s">
        <v>18</v>
      </c>
      <c r="H282" s="1" t="s">
        <v>19</v>
      </c>
      <c r="I282" s="1" t="s">
        <v>20</v>
      </c>
      <c r="J282" s="1" t="s">
        <v>1408</v>
      </c>
      <c r="K282" s="1" t="s">
        <v>22</v>
      </c>
      <c r="L282" s="1" t="str">
        <f>HYPERLINK("https://files.afu.se/Downloads/Transcripts/Somewhere%20in%20the%20Skies%20(Ryan%20Sprague)/2020 01 20 - Ryan Sprague - Somewhere in the Skies  Astronauts, Cosmonauts and UFOs_Y2Vc4TkE_xs - transcript (automated).pdf","Transcript Link")</f>
        <v>Transcript Link</v>
      </c>
      <c r="M282" s="2" t="str">
        <f>HYPERLINK("https://files.afu.se/Downloads/Transcripts/Somewhere%20in%20the%20Skies%20(Ryan%20Sprague)/2020 01 20 - Ryan Sprague - Somewhere in the Skies  Astronauts, Cosmonauts and UFOs_Y2Vc4TkE_xs - transcript (automated).pdf","Transcript Link")</f>
        <v>Transcript Link</v>
      </c>
    </row>
    <row r="283" spans="1:13" ht="180">
      <c r="A283" s="1" t="s">
        <v>1409</v>
      </c>
      <c r="B283" s="1" t="s">
        <v>13</v>
      </c>
      <c r="C283" s="4" t="s">
        <v>1410</v>
      </c>
      <c r="D283" s="1" t="s">
        <v>1411</v>
      </c>
      <c r="E283" s="1" t="s">
        <v>1412</v>
      </c>
      <c r="F283" s="4" t="s">
        <v>17</v>
      </c>
      <c r="G283" s="1" t="s">
        <v>18</v>
      </c>
      <c r="H283" s="1" t="s">
        <v>19</v>
      </c>
      <c r="I283" s="1" t="s">
        <v>20</v>
      </c>
      <c r="J283" s="1" t="s">
        <v>1413</v>
      </c>
      <c r="K283" s="1" t="s">
        <v>22</v>
      </c>
      <c r="L283" s="1" t="str">
        <f>HYPERLINK("https://files.afu.se/Downloads/Transcripts/Somewhere%20in%20the%20Skies%20(Ryan%20Sprague)/2020 01 15 - Ryan Sprague - A long time ago, somewhere in the skies..._HdNNlB72fDw - transcript (automated).pdf","Transcript Link")</f>
        <v>Transcript Link</v>
      </c>
      <c r="M283" s="2" t="str">
        <f>HYPERLINK("https://files.afu.se/Downloads/Transcripts/Somewhere%20in%20the%20Skies%20(Ryan%20Sprague)/2020 01 15 - Ryan Sprague - A long time ago, somewhere in the skies..._HdNNlB72fDw - transcript (automated).pdf","Transcript Link")</f>
        <v>Transcript Link</v>
      </c>
    </row>
    <row r="284" spans="1:13" ht="409.5">
      <c r="A284" s="1" t="s">
        <v>1414</v>
      </c>
      <c r="B284" s="1" t="s">
        <v>13</v>
      </c>
      <c r="C284" s="4" t="s">
        <v>1415</v>
      </c>
      <c r="D284" s="1" t="s">
        <v>1416</v>
      </c>
      <c r="E284" s="1" t="s">
        <v>1417</v>
      </c>
      <c r="F284" s="4" t="s">
        <v>17</v>
      </c>
      <c r="G284" s="1" t="s">
        <v>18</v>
      </c>
      <c r="H284" s="1" t="s">
        <v>19</v>
      </c>
      <c r="I284" s="1" t="s">
        <v>20</v>
      </c>
      <c r="J284" s="1" t="s">
        <v>1418</v>
      </c>
      <c r="K284" s="1" t="s">
        <v>22</v>
      </c>
      <c r="L284" s="1" t="str">
        <f>HYPERLINK("https://files.afu.se/Downloads/Transcripts/Somewhere%20in%20the%20Skies%20(Ryan%20Sprague)/2020 01 13 - Ryan Sprague - Somewhere in the Skies  Beyond the Fray with Shannon LeGro_KvvXQmmbamg - transcript (automated).pdf","Transcript Link")</f>
        <v>Transcript Link</v>
      </c>
      <c r="M284" s="2" t="str">
        <f>HYPERLINK("https://files.afu.se/Downloads/Transcripts/Somewhere%20in%20the%20Skies%20(Ryan%20Sprague)/2020 01 13 - Ryan Sprague - Somewhere in the Skies  Beyond the Fray with Shannon LeGro_KvvXQmmbamg - transcript (automated).pdf","Transcript Link")</f>
        <v>Transcript Link</v>
      </c>
    </row>
    <row r="285" spans="1:13" ht="409.5">
      <c r="A285" s="1" t="s">
        <v>1419</v>
      </c>
      <c r="B285" s="1" t="s">
        <v>13</v>
      </c>
      <c r="C285" s="4" t="s">
        <v>1420</v>
      </c>
      <c r="D285" s="1" t="s">
        <v>1421</v>
      </c>
      <c r="E285" s="1" t="s">
        <v>1422</v>
      </c>
      <c r="F285" s="4" t="s">
        <v>17</v>
      </c>
      <c r="G285" s="1" t="s">
        <v>18</v>
      </c>
      <c r="H285" s="1" t="s">
        <v>19</v>
      </c>
      <c r="I285" s="1" t="s">
        <v>20</v>
      </c>
      <c r="J285" s="1" t="s">
        <v>1423</v>
      </c>
      <c r="K285" s="1" t="s">
        <v>22</v>
      </c>
      <c r="L285" s="1" t="str">
        <f>HYPERLINK("https://files.afu.se/Downloads/Transcripts/Somewhere%20in%20the%20Skies%20(Ryan%20Sprague)/2020 01 06 - Ryan Sprague - Somewhere in the Skies  The Betz Sphere_dRXdLPRw9ko - transcript (automated).pdf","Transcript Link")</f>
        <v>Transcript Link</v>
      </c>
      <c r="M285" s="2" t="str">
        <f>HYPERLINK("https://files.afu.se/Downloads/Transcripts/Somewhere%20in%20the%20Skies%20(Ryan%20Sprague)/2020 01 06 - Ryan Sprague - Somewhere in the Skies  The Betz Sphere_dRXdLPRw9ko - transcript (automated).pdf","Transcript Link")</f>
        <v>Transcript Link</v>
      </c>
    </row>
    <row r="286" spans="1:13" ht="180">
      <c r="A286" s="1" t="s">
        <v>1424</v>
      </c>
      <c r="B286" s="1" t="s">
        <v>13</v>
      </c>
      <c r="C286" s="4" t="s">
        <v>1425</v>
      </c>
      <c r="D286" s="1" t="s">
        <v>1426</v>
      </c>
      <c r="E286" s="1" t="s">
        <v>1427</v>
      </c>
      <c r="F286" s="4" t="s">
        <v>17</v>
      </c>
      <c r="G286" s="1" t="s">
        <v>18</v>
      </c>
      <c r="H286" s="1" t="s">
        <v>19</v>
      </c>
      <c r="I286" s="1" t="s">
        <v>20</v>
      </c>
      <c r="J286" s="1" t="s">
        <v>1428</v>
      </c>
      <c r="K286" s="1" t="s">
        <v>22</v>
      </c>
      <c r="L286" s="1" t="str">
        <f>HYPERLINK("https://files.afu.se/Downloads/Transcripts/Somewhere%20in%20the%20Skies%20(Ryan%20Sprague)/2020 01 02 - Ryan Sprague - A SPECIAL MESSAGE FROM ME TO YOU_kMaCfuqDAUo - transcript (automated).pdf","Transcript Link")</f>
        <v>Transcript Link</v>
      </c>
      <c r="M286" s="2" t="str">
        <f>HYPERLINK("https://files.afu.se/Downloads/Transcripts/Somewhere%20in%20the%20Skies%20(Ryan%20Sprague)/2020 01 02 - Ryan Sprague - A SPECIAL MESSAGE FROM ME TO YOU_kMaCfuqDAUo - transcript (automated).pdf","Transcript Link")</f>
        <v>Transcript Link</v>
      </c>
    </row>
    <row r="287" spans="1:13" ht="409.5">
      <c r="A287" s="1" t="s">
        <v>1429</v>
      </c>
      <c r="B287" s="1" t="s">
        <v>13</v>
      </c>
      <c r="C287" s="4" t="s">
        <v>1430</v>
      </c>
      <c r="D287" s="1" t="s">
        <v>1431</v>
      </c>
      <c r="E287" s="1" t="s">
        <v>1432</v>
      </c>
      <c r="F287" s="4" t="s">
        <v>17</v>
      </c>
      <c r="G287" s="1" t="s">
        <v>18</v>
      </c>
      <c r="H287" s="1" t="s">
        <v>19</v>
      </c>
      <c r="I287" s="1" t="s">
        <v>20</v>
      </c>
      <c r="J287" s="1" t="s">
        <v>1433</v>
      </c>
      <c r="K287" s="1" t="s">
        <v>22</v>
      </c>
      <c r="L287" s="1" t="str">
        <f>HYPERLINK("https://files.afu.se/Downloads/Transcripts/Somewhere%20in%20the%20Skies%20(Ryan%20Sprague)/2019 12 30 - Ryan Sprague - Somewhere in the Skies  Top Ten UFO Stories of the Decade_RA0hwHo0_oo - transcript (automated).pdf","Transcript Link")</f>
        <v>Transcript Link</v>
      </c>
      <c r="M287" s="2" t="str">
        <f>HYPERLINK("https://files.afu.se/Downloads/Transcripts/Somewhere%20in%20the%20Skies%20(Ryan%20Sprague)/2019 12 30 - Ryan Sprague - Somewhere in the Skies  Top Ten UFO Stories of the Decade_RA0hwHo0_oo - transcript (automated).pdf","Transcript Link")</f>
        <v>Transcript Link</v>
      </c>
    </row>
    <row r="288" spans="1:13" ht="409.5">
      <c r="A288" s="1" t="s">
        <v>1434</v>
      </c>
      <c r="B288" s="1" t="s">
        <v>13</v>
      </c>
      <c r="C288" s="4" t="s">
        <v>1435</v>
      </c>
      <c r="D288" s="1" t="s">
        <v>1436</v>
      </c>
      <c r="E288" s="1" t="s">
        <v>1437</v>
      </c>
      <c r="F288" s="4" t="s">
        <v>17</v>
      </c>
      <c r="G288" s="1" t="s">
        <v>18</v>
      </c>
      <c r="H288" s="1" t="s">
        <v>19</v>
      </c>
      <c r="I288" s="1" t="s">
        <v>20</v>
      </c>
      <c r="J288" s="1" t="s">
        <v>1438</v>
      </c>
      <c r="K288" s="1" t="s">
        <v>22</v>
      </c>
      <c r="L288" s="1" t="str">
        <f>HYPERLINK("https://files.afu.se/Downloads/Transcripts/Somewhere%20in%20the%20Skies%20(Ryan%20Sprague)/2019 12 23 - Ryan Sprague - Somewhere in the Skies  Somewhere on the Stage_P3jyqLuJCf4 - transcript (automated).pdf","Transcript Link")</f>
        <v>Transcript Link</v>
      </c>
      <c r="M288" s="2" t="str">
        <f>HYPERLINK("https://files.afu.se/Downloads/Transcripts/Somewhere%20in%20the%20Skies%20(Ryan%20Sprague)/2019 12 23 - Ryan Sprague - Somewhere in the Skies  Somewhere on the Stage_P3jyqLuJCf4 - transcript (automated).pdf","Transcript Link")</f>
        <v>Transcript Link</v>
      </c>
    </row>
    <row r="289" spans="1:13" ht="409.5">
      <c r="A289" s="1" t="s">
        <v>1439</v>
      </c>
      <c r="B289" s="1" t="s">
        <v>13</v>
      </c>
      <c r="C289" s="4" t="s">
        <v>1440</v>
      </c>
      <c r="D289" s="1" t="s">
        <v>1441</v>
      </c>
      <c r="E289" s="1" t="s">
        <v>1442</v>
      </c>
      <c r="F289" s="4" t="s">
        <v>17</v>
      </c>
      <c r="G289" s="1" t="s">
        <v>18</v>
      </c>
      <c r="H289" s="1" t="s">
        <v>19</v>
      </c>
      <c r="I289" s="1" t="s">
        <v>20</v>
      </c>
      <c r="J289" s="1" t="s">
        <v>1443</v>
      </c>
      <c r="K289" s="1" t="s">
        <v>22</v>
      </c>
      <c r="L289" s="1" t="str">
        <f>HYPERLINK("https://files.afu.se/Downloads/Transcripts/Somewhere%20in%20the%20Skies%20(Ryan%20Sprague)/2019 12 16 - Ryan Sprague - Somewhere in the Skies  Rendlesham_PDguRF1YCoU - transcript (automated).pdf","Transcript Link")</f>
        <v>Transcript Link</v>
      </c>
      <c r="M289" s="2" t="str">
        <f>HYPERLINK("https://files.afu.se/Downloads/Transcripts/Somewhere%20in%20the%20Skies%20(Ryan%20Sprague)/2019 12 16 - Ryan Sprague - Somewhere in the Skies  Rendlesham_PDguRF1YCoU - transcript (automated).pdf","Transcript Link")</f>
        <v>Transcript Link</v>
      </c>
    </row>
    <row r="290" spans="1:13" ht="409.5">
      <c r="A290" s="1" t="s">
        <v>1444</v>
      </c>
      <c r="B290" s="1" t="s">
        <v>13</v>
      </c>
      <c r="C290" s="4" t="s">
        <v>1445</v>
      </c>
      <c r="D290" s="1" t="s">
        <v>1446</v>
      </c>
      <c r="E290" s="1" t="s">
        <v>1447</v>
      </c>
      <c r="F290" s="4" t="s">
        <v>17</v>
      </c>
      <c r="G290" s="1" t="s">
        <v>18</v>
      </c>
      <c r="H290" s="1" t="s">
        <v>19</v>
      </c>
      <c r="I290" s="1" t="s">
        <v>20</v>
      </c>
      <c r="J290" s="1" t="s">
        <v>1448</v>
      </c>
      <c r="K290" s="1" t="s">
        <v>22</v>
      </c>
      <c r="L290" s="1" t="str">
        <f>HYPERLINK("https://files.afu.se/Downloads/Transcripts/Somewhere%20in%20the%20Skies%20(Ryan%20Sprague)/2019 12 09 - Ryan Sprague - Somewhere in the Skies  Hellier  Season 2_1w56o2mKP-U - transcript (automated).pdf","Transcript Link")</f>
        <v>Transcript Link</v>
      </c>
      <c r="M290" s="2" t="str">
        <f>HYPERLINK("https://files.afu.se/Downloads/Transcripts/Somewhere%20in%20the%20Skies%20(Ryan%20Sprague)/2019 12 09 - Ryan Sprague - Somewhere in the Skies  Hellier  Season 2_1w56o2mKP-U - transcript (automated).pdf","Transcript Link")</f>
        <v>Transcript Link</v>
      </c>
    </row>
    <row r="291" spans="1:13" ht="180">
      <c r="A291" s="1" t="s">
        <v>1449</v>
      </c>
      <c r="B291" s="1" t="s">
        <v>13</v>
      </c>
      <c r="C291" s="4" t="s">
        <v>1450</v>
      </c>
      <c r="D291" s="1" t="s">
        <v>1451</v>
      </c>
      <c r="E291" s="1" t="s">
        <v>1452</v>
      </c>
      <c r="F291" s="4" t="s">
        <v>17</v>
      </c>
      <c r="G291" s="1" t="s">
        <v>18</v>
      </c>
      <c r="H291" s="1" t="s">
        <v>19</v>
      </c>
      <c r="I291" s="1" t="s">
        <v>20</v>
      </c>
      <c r="J291" s="1" t="s">
        <v>1453</v>
      </c>
      <c r="K291" s="1" t="s">
        <v>22</v>
      </c>
      <c r="L291" s="1" t="str">
        <f>HYPERLINK("https://files.afu.se/Downloads/Transcripts/Somewhere%20in%20the%20Skies%20(Ryan%20Sprague)/2019 12 02 - Ryan Sprague - Ryan Sprague - Somewhere in the Skies_kzKCtT8ex3k - transcript (automated).pdf","Transcript Link")</f>
        <v>Transcript Link</v>
      </c>
      <c r="M291" s="2" t="str">
        <f>HYPERLINK("https://files.afu.se/Downloads/Transcripts/Somewhere%20in%20the%20Skies%20(Ryan%20Sprague)/2019 12 02 - Ryan Sprague - Ryan Sprague - Somewhere in the Skies_kzKCtT8ex3k - transcript (automated).pdf","Transcript Link")</f>
        <v>Transcript Link</v>
      </c>
    </row>
    <row r="292" spans="1:13" ht="409.5">
      <c r="A292" s="1" t="s">
        <v>1449</v>
      </c>
      <c r="B292" s="1" t="s">
        <v>13</v>
      </c>
      <c r="C292" s="4" t="s">
        <v>1454</v>
      </c>
      <c r="D292" s="1" t="s">
        <v>1455</v>
      </c>
      <c r="E292" s="1" t="s">
        <v>1456</v>
      </c>
      <c r="F292" s="4" t="s">
        <v>17</v>
      </c>
      <c r="G292" s="1" t="s">
        <v>18</v>
      </c>
      <c r="H292" s="1" t="s">
        <v>19</v>
      </c>
      <c r="I292" s="1" t="s">
        <v>20</v>
      </c>
      <c r="J292" s="1" t="s">
        <v>1457</v>
      </c>
      <c r="K292" s="1" t="s">
        <v>22</v>
      </c>
      <c r="L292" s="1" t="str">
        <f>HYPERLINK("https://files.afu.se/Downloads/Transcripts/Somewhere%20in%20the%20Skies%20(Ryan%20Sprague)/2019 12 02 - Ryan Sprague - Somewhere in the Skies  Expedition Bigfoot_clkRNz3RQ3w - transcript (automated).pdf","Transcript Link")</f>
        <v>Transcript Link</v>
      </c>
      <c r="M292" s="2" t="str">
        <f>HYPERLINK("https://files.afu.se/Downloads/Transcripts/Somewhere%20in%20the%20Skies%20(Ryan%20Sprague)/2019 12 02 - Ryan Sprague - Somewhere in the Skies  Expedition Bigfoot_clkRNz3RQ3w - transcript (automated).pdf","Transcript Link")</f>
        <v>Transcript Link</v>
      </c>
    </row>
    <row r="293" spans="1:13" ht="409.5">
      <c r="A293" s="1" t="s">
        <v>1458</v>
      </c>
      <c r="B293" s="1" t="s">
        <v>13</v>
      </c>
      <c r="C293" s="4" t="s">
        <v>1459</v>
      </c>
      <c r="D293" s="1" t="s">
        <v>1460</v>
      </c>
      <c r="E293" s="1" t="s">
        <v>1461</v>
      </c>
      <c r="F293" s="4" t="s">
        <v>17</v>
      </c>
      <c r="G293" s="1" t="s">
        <v>18</v>
      </c>
      <c r="H293" s="1" t="s">
        <v>19</v>
      </c>
      <c r="I293" s="1" t="s">
        <v>20</v>
      </c>
      <c r="J293" s="1" t="s">
        <v>1462</v>
      </c>
      <c r="K293" s="1" t="s">
        <v>22</v>
      </c>
      <c r="L293" s="1" t="str">
        <f>HYPERLINK("https://files.afu.se/Downloads/Transcripts/Somewhere%20in%20the%20Skies%20(Ryan%20Sprague)/2019 11 25 - Ryan Sprague - Somewhere in the Skies  A Brief History of UFO Materials_ONwvwUtTKqk - transcript (automated).pdf","Transcript Link")</f>
        <v>Transcript Link</v>
      </c>
      <c r="M293" s="2" t="str">
        <f>HYPERLINK("https://files.afu.se/Downloads/Transcripts/Somewhere%20in%20the%20Skies%20(Ryan%20Sprague)/2019 11 25 - Ryan Sprague - Somewhere in the Skies  A Brief History of UFO Materials_ONwvwUtTKqk - transcript (automated).pdf","Transcript Link")</f>
        <v>Transcript Link</v>
      </c>
    </row>
    <row r="294" spans="1:13" ht="409.5">
      <c r="A294" s="1" t="s">
        <v>1463</v>
      </c>
      <c r="B294" s="1" t="s">
        <v>13</v>
      </c>
      <c r="C294" s="4" t="s">
        <v>1464</v>
      </c>
      <c r="D294" s="1" t="s">
        <v>1465</v>
      </c>
      <c r="E294" s="1" t="s">
        <v>1466</v>
      </c>
      <c r="F294" s="4" t="s">
        <v>17</v>
      </c>
      <c r="G294" s="1" t="s">
        <v>18</v>
      </c>
      <c r="H294" s="1" t="s">
        <v>19</v>
      </c>
      <c r="I294" s="1" t="s">
        <v>20</v>
      </c>
      <c r="J294" s="1" t="s">
        <v>1467</v>
      </c>
      <c r="K294" s="1" t="s">
        <v>22</v>
      </c>
      <c r="L294" s="1" t="str">
        <f>HYPERLINK("https://files.afu.se/Downloads/Transcripts/Somewhere%20in%20the%20Skies%20(Ryan%20Sprague)/2019 11 18 - Ryan Sprague - Somewhere in the Skies  The Mystery of the Dyatlov Nine_pPDR5Yn6LzQ - transcript (automated).pdf","Transcript Link")</f>
        <v>Transcript Link</v>
      </c>
      <c r="M294" s="2" t="str">
        <f>HYPERLINK("https://files.afu.se/Downloads/Transcripts/Somewhere%20in%20the%20Skies%20(Ryan%20Sprague)/2019 11 18 - Ryan Sprague - Somewhere in the Skies  The Mystery of the Dyatlov Nine_pPDR5Yn6LzQ - transcript (automated).pdf","Transcript Link")</f>
        <v>Transcript Link</v>
      </c>
    </row>
    <row r="295" spans="1:13" ht="409.5">
      <c r="A295" s="1" t="s">
        <v>1468</v>
      </c>
      <c r="B295" s="1" t="s">
        <v>13</v>
      </c>
      <c r="C295" s="4" t="s">
        <v>1469</v>
      </c>
      <c r="D295" s="1" t="s">
        <v>1470</v>
      </c>
      <c r="E295" s="1" t="s">
        <v>1471</v>
      </c>
      <c r="F295" s="4" t="s">
        <v>17</v>
      </c>
      <c r="G295" s="1" t="s">
        <v>18</v>
      </c>
      <c r="H295" s="1" t="s">
        <v>19</v>
      </c>
      <c r="I295" s="1" t="s">
        <v>20</v>
      </c>
      <c r="J295" s="1" t="s">
        <v>1472</v>
      </c>
      <c r="K295" s="1" t="s">
        <v>22</v>
      </c>
      <c r="L295" s="1" t="str">
        <f>HYPERLINK("https://files.afu.se/Downloads/Transcripts/Somewhere%20in%20the%20Skies%20(Ryan%20Sprague)/2019 11 11 - Ryan Sprague - Somewhere in the Skies  Witness Accounts  Volume Eight_IeZrSoOQcoU - transcript (automated).pdf","Transcript Link")</f>
        <v>Transcript Link</v>
      </c>
      <c r="M295" s="2" t="str">
        <f>HYPERLINK("https://files.afu.se/Downloads/Transcripts/Somewhere%20in%20the%20Skies%20(Ryan%20Sprague)/2019 11 11 - Ryan Sprague - Somewhere in the Skies  Witness Accounts  Volume Eight_IeZrSoOQcoU - transcript (automated).pdf","Transcript Link")</f>
        <v>Transcript Link</v>
      </c>
    </row>
    <row r="296" spans="1:13" ht="409.5">
      <c r="A296" s="1" t="s">
        <v>1473</v>
      </c>
      <c r="B296" s="1" t="s">
        <v>13</v>
      </c>
      <c r="C296" s="4" t="s">
        <v>1474</v>
      </c>
      <c r="D296" s="1" t="s">
        <v>1475</v>
      </c>
      <c r="E296" s="1" t="s">
        <v>1476</v>
      </c>
      <c r="F296" s="4" t="s">
        <v>17</v>
      </c>
      <c r="G296" s="1" t="s">
        <v>18</v>
      </c>
      <c r="H296" s="1" t="s">
        <v>19</v>
      </c>
      <c r="I296" s="1" t="s">
        <v>20</v>
      </c>
      <c r="J296" s="1" t="s">
        <v>1477</v>
      </c>
      <c r="K296" s="1" t="s">
        <v>22</v>
      </c>
      <c r="L296" s="1" t="str">
        <f>HYPERLINK("https://files.afu.se/Downloads/Transcripts/Somewhere%20in%20the%20Skies%20(Ryan%20Sprague)/2019 11 07 - Ryan Sprague - Blurry Photos Interview  Ufology New with Ryan Sprague_cZSX4_Cr8GM - transcript (automated).pdf","Transcript Link")</f>
        <v>Transcript Link</v>
      </c>
      <c r="M296" s="2" t="str">
        <f>HYPERLINK("https://files.afu.se/Downloads/Transcripts/Somewhere%20in%20the%20Skies%20(Ryan%20Sprague)/2019 11 07 - Ryan Sprague - Blurry Photos Interview  Ufology New with Ryan Sprague_cZSX4_Cr8GM - transcript (automated).pdf","Transcript Link")</f>
        <v>Transcript Link</v>
      </c>
    </row>
    <row r="297" spans="1:13" ht="409.5">
      <c r="A297" s="1" t="s">
        <v>1478</v>
      </c>
      <c r="B297" s="1" t="s">
        <v>13</v>
      </c>
      <c r="C297" s="4" t="s">
        <v>1479</v>
      </c>
      <c r="D297" s="1" t="s">
        <v>1480</v>
      </c>
      <c r="E297" s="1" t="s">
        <v>1481</v>
      </c>
      <c r="F297" s="4" t="s">
        <v>17</v>
      </c>
      <c r="G297" s="1" t="s">
        <v>18</v>
      </c>
      <c r="H297" s="1" t="s">
        <v>19</v>
      </c>
      <c r="I297" s="1" t="s">
        <v>20</v>
      </c>
      <c r="J297" s="1" t="s">
        <v>1482</v>
      </c>
      <c r="K297" s="1" t="s">
        <v>22</v>
      </c>
      <c r="L297" s="1" t="str">
        <f>HYPERLINK("https://files.afu.se/Downloads/Transcripts/Somewhere%20in%20the%20Skies%20(Ryan%20Sprague)/2019 11 04 - Ryan Sprague - Somewhere in the Skies  Ryan's Top 5 UFO Cases!_D5YwijJ0hik - transcript (automated).pdf","Transcript Link")</f>
        <v>Transcript Link</v>
      </c>
      <c r="M297" s="2" t="str">
        <f>HYPERLINK("https://files.afu.se/Downloads/Transcripts/Somewhere%20in%20the%20Skies%20(Ryan%20Sprague)/2019 11 04 - Ryan Sprague - Somewhere in the Skies  Ryan's Top 5 UFO Cases!_D5YwijJ0hik - transcript (automated).pdf","Transcript Link")</f>
        <v>Transcript Link</v>
      </c>
    </row>
    <row r="298" spans="1:13" ht="409.5">
      <c r="A298" s="1" t="s">
        <v>1483</v>
      </c>
      <c r="B298" s="1" t="s">
        <v>13</v>
      </c>
      <c r="C298" s="4" t="s">
        <v>1484</v>
      </c>
      <c r="D298" s="1" t="s">
        <v>1485</v>
      </c>
      <c r="E298" s="1" t="s">
        <v>1486</v>
      </c>
      <c r="F298" s="4" t="s">
        <v>17</v>
      </c>
      <c r="G298" s="1" t="s">
        <v>18</v>
      </c>
      <c r="H298" s="1" t="s">
        <v>19</v>
      </c>
      <c r="I298" s="1" t="s">
        <v>20</v>
      </c>
      <c r="J298" s="1" t="s">
        <v>1487</v>
      </c>
      <c r="K298" s="1" t="s">
        <v>22</v>
      </c>
      <c r="L298" s="1" t="str">
        <f>HYPERLINK("https://files.afu.se/Downloads/Transcripts/Somewhere%20in%20the%20Skies%20(Ryan%20Sprague)/2019 10 28 - Ryan Sprague - Somewhere in the Skies  Live From Michigan UFO Con_hX5_uncyGn8 - transcript (automated).pdf","Transcript Link")</f>
        <v>Transcript Link</v>
      </c>
      <c r="M298" s="2" t="str">
        <f>HYPERLINK("https://files.afu.se/Downloads/Transcripts/Somewhere%20in%20the%20Skies%20(Ryan%20Sprague)/2019 10 28 - Ryan Sprague - Somewhere in the Skies  Live From Michigan UFO Con_hX5_uncyGn8 - transcript (automated).pdf","Transcript Link")</f>
        <v>Transcript Link</v>
      </c>
    </row>
    <row r="299" spans="1:13" ht="255">
      <c r="A299" s="1" t="s">
        <v>1488</v>
      </c>
      <c r="B299" s="1" t="s">
        <v>13</v>
      </c>
      <c r="C299" s="4" t="s">
        <v>1489</v>
      </c>
      <c r="D299" s="1" t="s">
        <v>1490</v>
      </c>
      <c r="E299" s="1" t="s">
        <v>1491</v>
      </c>
      <c r="F299" s="4" t="s">
        <v>17</v>
      </c>
      <c r="G299" s="1" t="s">
        <v>18</v>
      </c>
      <c r="H299" s="1" t="s">
        <v>19</v>
      </c>
      <c r="I299" s="1" t="s">
        <v>20</v>
      </c>
      <c r="J299" s="1" t="s">
        <v>1492</v>
      </c>
      <c r="K299" s="1" t="s">
        <v>22</v>
      </c>
      <c r="L299" s="1" t="str">
        <f>HYPERLINK("https://files.afu.se/Downloads/Transcripts/Somewhere%20in%20the%20Skies%20(Ryan%20Sprague)/2019 10 26 - Ryan Sprague - ANDREW &amp; RYAN... On UFOs_Ukv9nIF4vCk - transcript (automated).pdf","Transcript Link")</f>
        <v>Transcript Link</v>
      </c>
      <c r="M299" s="2" t="str">
        <f>HYPERLINK("https://files.afu.se/Downloads/Transcripts/Somewhere%20in%20the%20Skies%20(Ryan%20Sprague)/2019 10 26 - Ryan Sprague - ANDREW &amp; RYAN... On UFOs_Ukv9nIF4vCk - transcript (automated).pdf","Transcript Link")</f>
        <v>Transcript Link</v>
      </c>
    </row>
    <row r="300" spans="1:13" ht="409.5">
      <c r="A300" s="1" t="s">
        <v>1493</v>
      </c>
      <c r="B300" s="1" t="s">
        <v>13</v>
      </c>
      <c r="C300" s="4" t="s">
        <v>1494</v>
      </c>
      <c r="D300" s="1" t="s">
        <v>1495</v>
      </c>
      <c r="E300" s="1" t="s">
        <v>1496</v>
      </c>
      <c r="F300" s="4" t="s">
        <v>17</v>
      </c>
      <c r="G300" s="1" t="s">
        <v>18</v>
      </c>
      <c r="H300" s="1" t="s">
        <v>19</v>
      </c>
      <c r="I300" s="1" t="s">
        <v>20</v>
      </c>
      <c r="J300" s="1" t="s">
        <v>1497</v>
      </c>
      <c r="K300" s="1" t="s">
        <v>22</v>
      </c>
      <c r="L300" s="1" t="str">
        <f>HYPERLINK("https://files.afu.se/Downloads/Transcripts/Somewhere%20in%20the%20Skies%20(Ryan%20Sprague)/2019 10 23 - Ryan Sprague - UFOLOGY   The Super Awesome Science Show_OD-LDx9BCD8 - transcript (automated).pdf","Transcript Link")</f>
        <v>Transcript Link</v>
      </c>
      <c r="M300" s="2" t="str">
        <f>HYPERLINK("https://files.afu.se/Downloads/Transcripts/Somewhere%20in%20the%20Skies%20(Ryan%20Sprague)/2019 10 23 - Ryan Sprague - UFOLOGY   The Super Awesome Science Show_OD-LDx9BCD8 - transcript (automated).pdf","Transcript Link")</f>
        <v>Transcript Link</v>
      </c>
    </row>
    <row r="301" spans="1:13" ht="409.5">
      <c r="A301" s="1" t="s">
        <v>1498</v>
      </c>
      <c r="B301" s="1" t="s">
        <v>13</v>
      </c>
      <c r="C301" s="4" t="s">
        <v>1499</v>
      </c>
      <c r="D301" s="1" t="s">
        <v>1500</v>
      </c>
      <c r="E301" s="1" t="s">
        <v>1501</v>
      </c>
      <c r="F301" s="4" t="s">
        <v>17</v>
      </c>
      <c r="G301" s="1" t="s">
        <v>18</v>
      </c>
      <c r="H301" s="1" t="s">
        <v>19</v>
      </c>
      <c r="I301" s="1" t="s">
        <v>20</v>
      </c>
      <c r="J301" s="1" t="s">
        <v>1502</v>
      </c>
      <c r="K301" s="1" t="s">
        <v>22</v>
      </c>
      <c r="L301" s="1" t="str">
        <f>HYPERLINK("https://files.afu.se/Downloads/Transcripts/Somewhere%20in%20the%20Skies%20(Ryan%20Sprague)/2019 10 21 - Ryan Sprague - Somewhere in the Skies  The Men Who Talked About Bigfoot and then Hitler_DkVI_MxQCMo - transcript (automated).pdf","Transcript Link")</f>
        <v>Transcript Link</v>
      </c>
      <c r="M301" s="2" t="str">
        <f>HYPERLINK("https://files.afu.se/Downloads/Transcripts/Somewhere%20in%20the%20Skies%20(Ryan%20Sprague)/2019 10 21 - Ryan Sprague - Somewhere in the Skies  The Men Who Talked About Bigfoot and then Hitler_DkVI_MxQCMo - transcript (automated).pdf","Transcript Link")</f>
        <v>Transcript Link</v>
      </c>
    </row>
    <row r="302" spans="1:13" ht="409.5">
      <c r="A302" s="1" t="s">
        <v>1503</v>
      </c>
      <c r="B302" s="1" t="s">
        <v>13</v>
      </c>
      <c r="C302" s="4" t="s">
        <v>1504</v>
      </c>
      <c r="D302" s="1" t="s">
        <v>1505</v>
      </c>
      <c r="E302" s="1" t="s">
        <v>1506</v>
      </c>
      <c r="F302" s="4" t="s">
        <v>17</v>
      </c>
      <c r="G302" s="1" t="s">
        <v>18</v>
      </c>
      <c r="H302" s="1" t="s">
        <v>19</v>
      </c>
      <c r="I302" s="1" t="s">
        <v>20</v>
      </c>
      <c r="J302" s="1" t="s">
        <v>1507</v>
      </c>
      <c r="K302" s="1" t="s">
        <v>22</v>
      </c>
      <c r="L302" s="1" t="str">
        <f>HYPERLINK("https://files.afu.se/Downloads/Transcripts/Somewhere%20in%20the%20Skies%20(Ryan%20Sprague)/2019 10 14 - Ryan Sprague - Somewhere in the Skies  Witness of Another World_PRmGYe5ivU4 - transcript (automated).pdf","Transcript Link")</f>
        <v>Transcript Link</v>
      </c>
      <c r="M302" s="2" t="str">
        <f>HYPERLINK("https://files.afu.se/Downloads/Transcripts/Somewhere%20in%20the%20Skies%20(Ryan%20Sprague)/2019 10 14 - Ryan Sprague - Somewhere in the Skies  Witness of Another World_PRmGYe5ivU4 - transcript (automated).pdf","Transcript Link")</f>
        <v>Transcript Link</v>
      </c>
    </row>
    <row r="303" spans="1:13" ht="409.5">
      <c r="A303" s="1" t="s">
        <v>1508</v>
      </c>
      <c r="B303" s="1" t="s">
        <v>13</v>
      </c>
      <c r="C303" s="4" t="s">
        <v>1509</v>
      </c>
      <c r="D303" s="1" t="s">
        <v>1510</v>
      </c>
      <c r="E303" s="1" t="s">
        <v>1511</v>
      </c>
      <c r="F303" s="4" t="s">
        <v>17</v>
      </c>
      <c r="G303" s="1" t="s">
        <v>18</v>
      </c>
      <c r="H303" s="1" t="s">
        <v>19</v>
      </c>
      <c r="I303" s="1" t="s">
        <v>20</v>
      </c>
      <c r="J303" s="1" t="s">
        <v>1512</v>
      </c>
      <c r="K303" s="1" t="s">
        <v>22</v>
      </c>
      <c r="L303" s="1" t="str">
        <f>HYPERLINK("https://files.afu.se/Downloads/Transcripts/Somewhere%20in%20the%20Skies%20(Ryan%20Sprague)/2019 10 07 - Ryan Sprague - Somewhere in the Skies  Weirdo Uncensored_YdX0TgviT8k - transcript (automated).pdf","Transcript Link")</f>
        <v>Transcript Link</v>
      </c>
      <c r="M303" s="2" t="str">
        <f>HYPERLINK("https://files.afu.se/Downloads/Transcripts/Somewhere%20in%20the%20Skies%20(Ryan%20Sprague)/2019 10 07 - Ryan Sprague - Somewhere in the Skies  Weirdo Uncensored_YdX0TgviT8k - transcript (automated).pdf","Transcript Link")</f>
        <v>Transcript Link</v>
      </c>
    </row>
    <row r="304" spans="1:13" ht="409.5">
      <c r="A304" s="1" t="s">
        <v>1513</v>
      </c>
      <c r="B304" s="1" t="s">
        <v>13</v>
      </c>
      <c r="C304" s="4" t="s">
        <v>1514</v>
      </c>
      <c r="D304" s="1" t="s">
        <v>1515</v>
      </c>
      <c r="E304" s="1" t="s">
        <v>1516</v>
      </c>
      <c r="F304" s="4" t="s">
        <v>17</v>
      </c>
      <c r="G304" s="1" t="s">
        <v>18</v>
      </c>
      <c r="H304" s="1" t="s">
        <v>19</v>
      </c>
      <c r="I304" s="1" t="s">
        <v>20</v>
      </c>
      <c r="J304" s="1" t="s">
        <v>1517</v>
      </c>
      <c r="K304" s="1" t="s">
        <v>22</v>
      </c>
      <c r="L304" s="1" t="str">
        <f>HYPERLINK("https://files.afu.se/Downloads/Transcripts/Somewhere%20in%20the%20Skies%20(Ryan%20Sprague)/2019 09 30 - Ryan Sprague - Somewhere in the Skies  Flying Saucers from the Kremlin_eYcSpKBTlZc - transcript (automated).pdf","Transcript Link")</f>
        <v>Transcript Link</v>
      </c>
      <c r="M304" s="2" t="str">
        <f>HYPERLINK("https://files.afu.se/Downloads/Transcripts/Somewhere%20in%20the%20Skies%20(Ryan%20Sprague)/2019 09 30 - Ryan Sprague - Somewhere in the Skies  Flying Saucers from the Kremlin_eYcSpKBTlZc - transcript (automated).pdf","Transcript Link")</f>
        <v>Transcript Link</v>
      </c>
    </row>
    <row r="305" spans="1:13" ht="409.5">
      <c r="A305" s="1" t="s">
        <v>1518</v>
      </c>
      <c r="B305" s="1" t="s">
        <v>13</v>
      </c>
      <c r="C305" s="4" t="s">
        <v>1519</v>
      </c>
      <c r="D305" s="1" t="s">
        <v>1520</v>
      </c>
      <c r="E305" s="1" t="s">
        <v>1521</v>
      </c>
      <c r="F305" s="4" t="s">
        <v>17</v>
      </c>
      <c r="G305" s="1" t="s">
        <v>18</v>
      </c>
      <c r="H305" s="1" t="s">
        <v>19</v>
      </c>
      <c r="I305" s="1" t="s">
        <v>20</v>
      </c>
      <c r="J305" s="1" t="s">
        <v>1522</v>
      </c>
      <c r="K305" s="1" t="s">
        <v>22</v>
      </c>
      <c r="L305" s="1" t="str">
        <f>HYPERLINK("https://files.afu.se/Downloads/Transcripts/Somewhere%20in%20the%20Skies%20(Ryan%20Sprague)/2019 09 23 - Ryan Sprague - Somewhere in the Skies  1967  The Year of the UFO_LFi7KJmQyO0 - transcript (automated).pdf","Transcript Link")</f>
        <v>Transcript Link</v>
      </c>
      <c r="M305" s="2" t="str">
        <f>HYPERLINK("https://files.afu.se/Downloads/Transcripts/Somewhere%20in%20the%20Skies%20(Ryan%20Sprague)/2019 09 23 - Ryan Sprague - Somewhere in the Skies  1967  The Year of the UFO_LFi7KJmQyO0 - transcript (automated).pdf","Transcript Link")</f>
        <v>Transcript Link</v>
      </c>
    </row>
    <row r="306" spans="1:13" ht="409.5">
      <c r="A306" s="1" t="s">
        <v>1523</v>
      </c>
      <c r="B306" s="1" t="s">
        <v>13</v>
      </c>
      <c r="C306" s="4" t="s">
        <v>1524</v>
      </c>
      <c r="D306" s="1" t="s">
        <v>1525</v>
      </c>
      <c r="E306" s="1" t="s">
        <v>1526</v>
      </c>
      <c r="F306" s="4" t="s">
        <v>17</v>
      </c>
      <c r="G306" s="1" t="s">
        <v>18</v>
      </c>
      <c r="H306" s="1" t="s">
        <v>19</v>
      </c>
      <c r="I306" s="1" t="s">
        <v>20</v>
      </c>
      <c r="J306" s="1" t="s">
        <v>1527</v>
      </c>
      <c r="K306" s="1" t="s">
        <v>22</v>
      </c>
      <c r="L306" s="1" t="str">
        <f>HYPERLINK("https://files.afu.se/Downloads/Transcripts/Somewhere%20in%20the%20Skies%20(Ryan%20Sprague)/2019 09 16 - Ryan Sprague - Somewhere in the Skies  Live from the 2019 International UFO Congress_RHEFt_ILtuk - transcript (automated).pdf","Transcript Link")</f>
        <v>Transcript Link</v>
      </c>
      <c r="M306" s="2" t="str">
        <f>HYPERLINK("https://files.afu.se/Downloads/Transcripts/Somewhere%20in%20the%20Skies%20(Ryan%20Sprague)/2019 09 16 - Ryan Sprague - Somewhere in the Skies  Live from the 2019 International UFO Congress_RHEFt_ILtuk - transcript (automated).pdf","Transcript Link")</f>
        <v>Transcript Link</v>
      </c>
    </row>
    <row r="307" spans="1:13" ht="409.5">
      <c r="A307" s="1" t="s">
        <v>1528</v>
      </c>
      <c r="B307" s="1" t="s">
        <v>13</v>
      </c>
      <c r="C307" s="4" t="s">
        <v>1529</v>
      </c>
      <c r="D307" s="1" t="s">
        <v>1530</v>
      </c>
      <c r="E307" s="1" t="s">
        <v>1531</v>
      </c>
      <c r="F307" s="4" t="s">
        <v>17</v>
      </c>
      <c r="G307" s="1" t="s">
        <v>18</v>
      </c>
      <c r="H307" s="1" t="s">
        <v>19</v>
      </c>
      <c r="I307" s="1" t="s">
        <v>20</v>
      </c>
      <c r="J307" s="1" t="s">
        <v>1532</v>
      </c>
      <c r="K307" s="1" t="s">
        <v>22</v>
      </c>
      <c r="L307" s="1" t="str">
        <f>HYPERLINK("https://files.afu.se/Downloads/Transcripts/Somewhere%20in%20the%20Skies%20(Ryan%20Sprague)/2019 09 09 - Ryan Sprague - Somewhere in the Skies  UFO Happy Hour  Volume Five_CC8O2NUouGg - transcript (automated).pdf","Transcript Link")</f>
        <v>Transcript Link</v>
      </c>
      <c r="M307" s="2" t="str">
        <f>HYPERLINK("https://files.afu.se/Downloads/Transcripts/Somewhere%20in%20the%20Skies%20(Ryan%20Sprague)/2019 09 09 - Ryan Sprague - Somewhere in the Skies  UFO Happy Hour  Volume Five_CC8O2NUouGg - transcript (automated).pdf","Transcript Link")</f>
        <v>Transcript Link</v>
      </c>
    </row>
    <row r="308" spans="1:13" ht="409.5">
      <c r="A308" s="1" t="s">
        <v>1533</v>
      </c>
      <c r="B308" s="1" t="s">
        <v>13</v>
      </c>
      <c r="C308" s="4" t="s">
        <v>1534</v>
      </c>
      <c r="D308" s="1" t="s">
        <v>1535</v>
      </c>
      <c r="E308" s="1" t="s">
        <v>1536</v>
      </c>
      <c r="F308" s="4" t="s">
        <v>17</v>
      </c>
      <c r="G308" s="1" t="s">
        <v>18</v>
      </c>
      <c r="H308" s="1" t="s">
        <v>19</v>
      </c>
      <c r="I308" s="1" t="s">
        <v>20</v>
      </c>
      <c r="J308" s="1" t="s">
        <v>1537</v>
      </c>
      <c r="K308" s="1" t="s">
        <v>22</v>
      </c>
      <c r="L308" s="1" t="str">
        <f>HYPERLINK("https://files.afu.se/Downloads/Transcripts/Somewhere%20in%20the%20Skies%20(Ryan%20Sprague)/2019 09 02 - Ryan Sprague - Storm Area 51 - A Candid Conversation_ImcgyXHpRfA - transcript (automated).pdf","Transcript Link")</f>
        <v>Transcript Link</v>
      </c>
      <c r="M308" s="2" t="str">
        <f>HYPERLINK("https://files.afu.se/Downloads/Transcripts/Somewhere%20in%20the%20Skies%20(Ryan%20Sprague)/2019 09 02 - Ryan Sprague - Storm Area 51 - A Candid Conversation_ImcgyXHpRfA - transcript (automated).pdf","Transcript Link")</f>
        <v>Transcript Link</v>
      </c>
    </row>
    <row r="309" spans="1:13" ht="409.5">
      <c r="A309" s="1" t="s">
        <v>1533</v>
      </c>
      <c r="B309" s="1" t="s">
        <v>13</v>
      </c>
      <c r="C309" s="4" t="s">
        <v>1538</v>
      </c>
      <c r="D309" s="1" t="s">
        <v>1539</v>
      </c>
      <c r="E309" s="1" t="s">
        <v>1540</v>
      </c>
      <c r="F309" s="4" t="s">
        <v>17</v>
      </c>
      <c r="G309" s="1" t="s">
        <v>18</v>
      </c>
      <c r="H309" s="1" t="s">
        <v>19</v>
      </c>
      <c r="I309" s="1" t="s">
        <v>20</v>
      </c>
      <c r="J309" s="1" t="s">
        <v>1541</v>
      </c>
      <c r="K309" s="1" t="s">
        <v>22</v>
      </c>
      <c r="L309" s="1" t="str">
        <f>HYPERLINK("https://files.afu.se/Downloads/Transcripts/Somewhere%20in%20the%20Skies%20(Ryan%20Sprague)/2019 09 02 - Ryan Sprague - Somewhere in the Skies  Mysteries Decoded_Z0NwzEcAn24 - transcript (automated).pdf","Transcript Link")</f>
        <v>Transcript Link</v>
      </c>
      <c r="M309" s="2" t="str">
        <f>HYPERLINK("https://files.afu.se/Downloads/Transcripts/Somewhere%20in%20the%20Skies%20(Ryan%20Sprague)/2019 09 02 - Ryan Sprague - Somewhere in the Skies  Mysteries Decoded_Z0NwzEcAn24 - transcript (automated).pdf","Transcript Link")</f>
        <v>Transcript Link</v>
      </c>
    </row>
    <row r="310" spans="1:13" ht="409.5">
      <c r="A310" s="1" t="s">
        <v>1542</v>
      </c>
      <c r="B310" s="1" t="s">
        <v>13</v>
      </c>
      <c r="C310" s="4" t="s">
        <v>1543</v>
      </c>
      <c r="D310" s="1" t="s">
        <v>1544</v>
      </c>
      <c r="E310" s="1" t="s">
        <v>1545</v>
      </c>
      <c r="F310" s="4" t="s">
        <v>17</v>
      </c>
      <c r="G310" s="1" t="s">
        <v>18</v>
      </c>
      <c r="H310" s="1" t="s">
        <v>19</v>
      </c>
      <c r="I310" s="1" t="s">
        <v>20</v>
      </c>
      <c r="J310" s="1" t="s">
        <v>1546</v>
      </c>
      <c r="K310" s="1" t="s">
        <v>22</v>
      </c>
      <c r="L310" s="1" t="str">
        <f>HYPERLINK("https://files.afu.se/Downloads/Transcripts/Somewhere%20in%20the%20Skies%20(Ryan%20Sprague)/2019 08 26 - Ryan Sprague - Somewhere in the Skies  The 2019 International UFO Congress_56zn1E6bdvk - transcript (automated).pdf","Transcript Link")</f>
        <v>Transcript Link</v>
      </c>
      <c r="M310" s="2" t="str">
        <f>HYPERLINK("https://files.afu.se/Downloads/Transcripts/Somewhere%20in%20the%20Skies%20(Ryan%20Sprague)/2019 08 26 - Ryan Sprague - Somewhere in the Skies  The 2019 International UFO Congress_56zn1E6bdvk - transcript (automated).pdf","Transcript Link")</f>
        <v>Transcript Link</v>
      </c>
    </row>
    <row r="311" spans="1:13" ht="255">
      <c r="A311" s="1" t="s">
        <v>1547</v>
      </c>
      <c r="B311" s="1" t="s">
        <v>13</v>
      </c>
      <c r="C311" s="4" t="s">
        <v>1548</v>
      </c>
      <c r="D311" s="1" t="s">
        <v>1549</v>
      </c>
      <c r="E311" s="1" t="s">
        <v>1550</v>
      </c>
      <c r="F311" s="4" t="s">
        <v>17</v>
      </c>
      <c r="G311" s="1" t="s">
        <v>18</v>
      </c>
      <c r="H311" s="1" t="s">
        <v>19</v>
      </c>
      <c r="I311" s="1" t="s">
        <v>20</v>
      </c>
      <c r="J311" s="1" t="s">
        <v>1551</v>
      </c>
      <c r="K311" s="1" t="s">
        <v>22</v>
      </c>
      <c r="L311" s="1" t="str">
        <f>HYPERLINK("https://files.afu.se/Downloads/Transcripts/Somewhere%20in%20the%20Skies%20(Ryan%20Sprague)/2019 08 25 - Ryan Sprague - BONUS EPISODE  CRASH AT COYAME_Wr1eS-MqUfg - transcript (automated).pdf","Transcript Link")</f>
        <v>Transcript Link</v>
      </c>
      <c r="M311" s="2" t="str">
        <f>HYPERLINK("https://files.afu.se/Downloads/Transcripts/Somewhere%20in%20the%20Skies%20(Ryan%20Sprague)/2019 08 25 - Ryan Sprague - BONUS EPISODE  CRASH AT COYAME_Wr1eS-MqUfg - transcript (automated).pdf","Transcript Link")</f>
        <v>Transcript Link</v>
      </c>
    </row>
    <row r="312" spans="1:13" ht="409.5">
      <c r="A312" s="1" t="s">
        <v>1552</v>
      </c>
      <c r="B312" s="1" t="s">
        <v>13</v>
      </c>
      <c r="C312" s="4" t="s">
        <v>1553</v>
      </c>
      <c r="D312" s="1" t="s">
        <v>1554</v>
      </c>
      <c r="E312" s="1" t="s">
        <v>1555</v>
      </c>
      <c r="F312" s="4" t="s">
        <v>17</v>
      </c>
      <c r="G312" s="1" t="s">
        <v>18</v>
      </c>
      <c r="H312" s="1" t="s">
        <v>19</v>
      </c>
      <c r="I312" s="1" t="s">
        <v>20</v>
      </c>
      <c r="J312" s="1" t="s">
        <v>1556</v>
      </c>
      <c r="K312" s="1" t="s">
        <v>22</v>
      </c>
      <c r="L312" s="1" t="str">
        <f>HYPERLINK("https://files.afu.se/Downloads/Transcripts/Somewhere%20in%20the%20Skies%20(Ryan%20Sprague)/2019 08 19 - Ryan Sprague - Somewhere in the Skies  Storm Area 51_Em9GwQ9RnyY - transcript (automated).pdf","Transcript Link")</f>
        <v>Transcript Link</v>
      </c>
      <c r="M312" s="2" t="str">
        <f>HYPERLINK("https://files.afu.se/Downloads/Transcripts/Somewhere%20in%20the%20Skies%20(Ryan%20Sprague)/2019 08 19 - Ryan Sprague - Somewhere in the Skies  Storm Area 51_Em9GwQ9RnyY - transcript (automated).pdf","Transcript Link")</f>
        <v>Transcript Link</v>
      </c>
    </row>
    <row r="313" spans="1:13" ht="409.5">
      <c r="A313" s="1" t="s">
        <v>1557</v>
      </c>
      <c r="B313" s="1" t="s">
        <v>13</v>
      </c>
      <c r="C313" s="4" t="s">
        <v>1558</v>
      </c>
      <c r="D313" s="1" t="s">
        <v>1559</v>
      </c>
      <c r="E313" s="1" t="s">
        <v>1560</v>
      </c>
      <c r="F313" s="4" t="s">
        <v>17</v>
      </c>
      <c r="G313" s="1" t="s">
        <v>18</v>
      </c>
      <c r="H313" s="1" t="s">
        <v>19</v>
      </c>
      <c r="I313" s="1" t="s">
        <v>20</v>
      </c>
      <c r="J313" s="1" t="s">
        <v>1561</v>
      </c>
      <c r="K313" s="1" t="s">
        <v>22</v>
      </c>
      <c r="L313" s="1" t="str">
        <f>HYPERLINK("https://files.afu.se/Downloads/Transcripts/Somewhere%20in%20the%20Skies%20(Ryan%20Sprague)/2019 08 12 - Ryan Sprague - Somewhere in the Skies  Strange World_HLLS7-yEU2k - transcript (automated).pdf","Transcript Link")</f>
        <v>Transcript Link</v>
      </c>
      <c r="M313" s="2" t="str">
        <f>HYPERLINK("https://files.afu.se/Downloads/Transcripts/Somewhere%20in%20the%20Skies%20(Ryan%20Sprague)/2019 08 12 - Ryan Sprague - Somewhere in the Skies  Strange World_HLLS7-yEU2k - transcript (automated).pdf","Transcript Link")</f>
        <v>Transcript Link</v>
      </c>
    </row>
    <row r="314" spans="1:13" ht="409.5">
      <c r="A314" s="1" t="s">
        <v>1562</v>
      </c>
      <c r="B314" s="1" t="s">
        <v>13</v>
      </c>
      <c r="C314" s="4" t="s">
        <v>1563</v>
      </c>
      <c r="D314" s="1" t="s">
        <v>1564</v>
      </c>
      <c r="E314" s="1" t="s">
        <v>1565</v>
      </c>
      <c r="F314" s="4" t="s">
        <v>17</v>
      </c>
      <c r="G314" s="1" t="s">
        <v>18</v>
      </c>
      <c r="H314" s="1" t="s">
        <v>19</v>
      </c>
      <c r="I314" s="1" t="s">
        <v>20</v>
      </c>
      <c r="J314" s="1" t="s">
        <v>1566</v>
      </c>
      <c r="K314" s="1" t="s">
        <v>22</v>
      </c>
      <c r="L314" s="1" t="str">
        <f>HYPERLINK("https://files.afu.se/Downloads/Transcripts/Somewhere%20in%20the%20Skies%20(Ryan%20Sprague)/2019 08 05 - Ryan Sprague - Somewhere in the Skies  Live from the 50th Anniversary MUFON Symposium_FSh3pzSUs3A - transcript (automated).pdf","Transcript Link")</f>
        <v>Transcript Link</v>
      </c>
      <c r="M314" s="2" t="str">
        <f>HYPERLINK("https://files.afu.se/Downloads/Transcripts/Somewhere%20in%20the%20Skies%20(Ryan%20Sprague)/2019 08 05 - Ryan Sprague - Somewhere in the Skies  Live from the 50th Anniversary MUFON Symposium_FSh3pzSUs3A - transcript (automated).pdf","Transcript Link")</f>
        <v>Transcript Link</v>
      </c>
    </row>
    <row r="315" spans="1:13" ht="409.5">
      <c r="A315" s="1" t="s">
        <v>1567</v>
      </c>
      <c r="B315" s="1" t="s">
        <v>13</v>
      </c>
      <c r="C315" s="4" t="s">
        <v>1568</v>
      </c>
      <c r="D315" s="1" t="s">
        <v>1569</v>
      </c>
      <c r="E315" s="1" t="s">
        <v>1570</v>
      </c>
      <c r="F315" s="4" t="s">
        <v>17</v>
      </c>
      <c r="G315" s="1" t="s">
        <v>18</v>
      </c>
      <c r="H315" s="1" t="s">
        <v>19</v>
      </c>
      <c r="I315" s="1" t="s">
        <v>20</v>
      </c>
      <c r="J315" s="1" t="s">
        <v>1571</v>
      </c>
      <c r="K315" s="1" t="s">
        <v>22</v>
      </c>
      <c r="L315" s="1" t="str">
        <f>HYPERLINK("https://files.afu.se/Downloads/Transcripts/Somewhere%20in%20the%20Skies%20(Ryan%20Sprague)/2019 07 29 - Ryan Sprague - Somewhere in the Skies  Witness Accounts  Live from Alien Con Los Angeles_dGn8N0TPbtA - transcript (automated).pdf","Transcript Link")</f>
        <v>Transcript Link</v>
      </c>
      <c r="M315" s="2" t="str">
        <f>HYPERLINK("https://files.afu.se/Downloads/Transcripts/Somewhere%20in%20the%20Skies%20(Ryan%20Sprague)/2019 07 29 - Ryan Sprague - Somewhere in the Skies  Witness Accounts  Live from Alien Con Los Angeles_dGn8N0TPbtA - transcript (automated).pdf","Transcript Link")</f>
        <v>Transcript Link</v>
      </c>
    </row>
    <row r="316" spans="1:13" ht="409.5">
      <c r="A316" s="1" t="s">
        <v>1572</v>
      </c>
      <c r="B316" s="1" t="s">
        <v>13</v>
      </c>
      <c r="C316" s="4" t="s">
        <v>1573</v>
      </c>
      <c r="D316" s="1" t="s">
        <v>1574</v>
      </c>
      <c r="E316" s="1" t="s">
        <v>1575</v>
      </c>
      <c r="F316" s="4" t="s">
        <v>17</v>
      </c>
      <c r="G316" s="1" t="s">
        <v>18</v>
      </c>
      <c r="H316" s="1" t="s">
        <v>19</v>
      </c>
      <c r="I316" s="1" t="s">
        <v>20</v>
      </c>
      <c r="J316" s="1" t="s">
        <v>1576</v>
      </c>
      <c r="K316" s="1" t="s">
        <v>22</v>
      </c>
      <c r="L316" s="1" t="str">
        <f>HYPERLINK("https://files.afu.se/Downloads/Transcripts/Somewhere%20in%20the%20Skies%20(Ryan%20Sprague)/2019 07 22 - Ryan Sprague - Somewhere in the Skies  Quantum Crash Course, Alien Tech, and UFOs_DJKttZ2rmYE - transcript (automated).pdf","Transcript Link")</f>
        <v>Transcript Link</v>
      </c>
      <c r="M316" s="2" t="str">
        <f>HYPERLINK("https://files.afu.se/Downloads/Transcripts/Somewhere%20in%20the%20Skies%20(Ryan%20Sprague)/2019 07 22 - Ryan Sprague - Somewhere in the Skies  Quantum Crash Course, Alien Tech, and UFOs_DJKttZ2rmYE - transcript (automated).pdf","Transcript Link")</f>
        <v>Transcript Link</v>
      </c>
    </row>
    <row r="317" spans="1:13" ht="409.5">
      <c r="A317" s="1" t="s">
        <v>1577</v>
      </c>
      <c r="B317" s="1" t="s">
        <v>13</v>
      </c>
      <c r="C317" s="4" t="s">
        <v>1578</v>
      </c>
      <c r="D317" s="1" t="s">
        <v>1579</v>
      </c>
      <c r="E317" s="1" t="s">
        <v>1580</v>
      </c>
      <c r="F317" s="4" t="s">
        <v>17</v>
      </c>
      <c r="G317" s="1" t="s">
        <v>18</v>
      </c>
      <c r="H317" s="1" t="s">
        <v>19</v>
      </c>
      <c r="I317" s="1" t="s">
        <v>20</v>
      </c>
      <c r="J317" s="1" t="s">
        <v>1581</v>
      </c>
      <c r="K317" s="1" t="s">
        <v>22</v>
      </c>
      <c r="L317" s="1" t="str">
        <f>HYPERLINK("https://files.afu.se/Downloads/Transcripts/Somewhere%20in%20the%20Skies%20(Ryan%20Sprague)/2019 07 15 - Ryan Sprague - Somewhere in the Skies  Mysteries Decoded  Live from Alien Con Los Angeles_kvWx64hnXZY - transcript (automated).pdf","Transcript Link")</f>
        <v>Transcript Link</v>
      </c>
      <c r="M317" s="2" t="str">
        <f>HYPERLINK("https://files.afu.se/Downloads/Transcripts/Somewhere%20in%20the%20Skies%20(Ryan%20Sprague)/2019 07 15 - Ryan Sprague - Somewhere in the Skies  Mysteries Decoded  Live from Alien Con Los Angeles_kvWx64hnXZY - transcript (automated).pdf","Transcript Link")</f>
        <v>Transcript Link</v>
      </c>
    </row>
    <row r="318" spans="1:13" ht="409.5">
      <c r="A318" s="1" t="s">
        <v>1582</v>
      </c>
      <c r="B318" s="1" t="s">
        <v>13</v>
      </c>
      <c r="C318" s="4" t="s">
        <v>1583</v>
      </c>
      <c r="D318" s="1" t="s">
        <v>1584</v>
      </c>
      <c r="E318" s="1" t="s">
        <v>1585</v>
      </c>
      <c r="F318" s="4" t="s">
        <v>17</v>
      </c>
      <c r="G318" s="1" t="s">
        <v>18</v>
      </c>
      <c r="H318" s="1" t="s">
        <v>19</v>
      </c>
      <c r="I318" s="1" t="s">
        <v>20</v>
      </c>
      <c r="J318" s="1" t="s">
        <v>1586</v>
      </c>
      <c r="K318" s="1" t="s">
        <v>22</v>
      </c>
      <c r="L318" s="1" t="str">
        <f>HYPERLINK("https://files.afu.se/Downloads/Transcripts/Somewhere%20in%20the%20Skies%20(Ryan%20Sprague)/2019 07 08 - Ryan Sprague - Somewhere in the Skies  UFO Happy Hours  Volume Four_AMnqUnXNxVo - transcript (automated).pdf","Transcript Link")</f>
        <v>Transcript Link</v>
      </c>
      <c r="M318" s="2" t="str">
        <f>HYPERLINK("https://files.afu.se/Downloads/Transcripts/Somewhere%20in%20the%20Skies%20(Ryan%20Sprague)/2019 07 08 - Ryan Sprague - Somewhere in the Skies  UFO Happy Hours  Volume Four_AMnqUnXNxVo - transcript (automated).pdf","Transcript Link")</f>
        <v>Transcript Link</v>
      </c>
    </row>
    <row r="319" spans="1:13" ht="409.5">
      <c r="A319" s="1" t="s">
        <v>1587</v>
      </c>
      <c r="B319" s="1" t="s">
        <v>13</v>
      </c>
      <c r="C319" s="4" t="s">
        <v>1588</v>
      </c>
      <c r="D319" s="1" t="s">
        <v>1589</v>
      </c>
      <c r="E319" s="1" t="s">
        <v>1590</v>
      </c>
      <c r="F319" s="4" t="s">
        <v>17</v>
      </c>
      <c r="G319" s="1" t="s">
        <v>18</v>
      </c>
      <c r="H319" s="1" t="s">
        <v>19</v>
      </c>
      <c r="I319" s="1" t="s">
        <v>20</v>
      </c>
      <c r="J319" s="1" t="s">
        <v>1591</v>
      </c>
      <c r="K319" s="1" t="s">
        <v>22</v>
      </c>
      <c r="L319" s="1" t="str">
        <f>HYPERLINK("https://files.afu.se/Downloads/Transcripts/Somewhere%20in%20the%20Skies%20(Ryan%20Sprague)/2019 07 01 - Ryan Sprague - Somewhere in the Skies  Signs  A Movie Review_-inwyO7C06c - transcript (automated).pdf","Transcript Link")</f>
        <v>Transcript Link</v>
      </c>
      <c r="M319" s="2" t="str">
        <f>HYPERLINK("https://files.afu.se/Downloads/Transcripts/Somewhere%20in%20the%20Skies%20(Ryan%20Sprague)/2019 07 01 - Ryan Sprague - Somewhere in the Skies  Signs  A Movie Review_-inwyO7C06c - transcript (automated).pdf","Transcript Link")</f>
        <v>Transcript Link</v>
      </c>
    </row>
    <row r="320" spans="1:13" ht="409.5">
      <c r="A320" s="1" t="s">
        <v>1592</v>
      </c>
      <c r="B320" s="1" t="s">
        <v>13</v>
      </c>
      <c r="C320" s="4" t="s">
        <v>1593</v>
      </c>
      <c r="D320" s="1" t="s">
        <v>1594</v>
      </c>
      <c r="E320" s="1" t="s">
        <v>1595</v>
      </c>
      <c r="F320" s="4" t="s">
        <v>17</v>
      </c>
      <c r="G320" s="1" t="s">
        <v>18</v>
      </c>
      <c r="H320" s="1" t="s">
        <v>19</v>
      </c>
      <c r="I320" s="1" t="s">
        <v>20</v>
      </c>
      <c r="J320" s="1" t="s">
        <v>1596</v>
      </c>
      <c r="K320" s="1" t="s">
        <v>22</v>
      </c>
      <c r="L320" s="1" t="str">
        <f>HYPERLINK("https://files.afu.se/Downloads/Transcripts/Somewhere%20in%20the%20Skies%20(Ryan%20Sprague)/2019 06 23 - Ryan Sprague - Somewhere in the Skies  Alien Highway_U806XOsuivM - transcript (automated).pdf","Transcript Link")</f>
        <v>Transcript Link</v>
      </c>
      <c r="M320" s="2" t="str">
        <f>HYPERLINK("https://files.afu.se/Downloads/Transcripts/Somewhere%20in%20the%20Skies%20(Ryan%20Sprague)/2019 06 23 - Ryan Sprague - Somewhere in the Skies  Alien Highway_U806XOsuivM - transcript (automated).pdf","Transcript Link")</f>
        <v>Transcript Link</v>
      </c>
    </row>
    <row r="321" spans="1:13" ht="409.5">
      <c r="A321" s="1" t="s">
        <v>1597</v>
      </c>
      <c r="B321" s="1" t="s">
        <v>13</v>
      </c>
      <c r="C321" s="4" t="s">
        <v>1598</v>
      </c>
      <c r="D321" s="1" t="s">
        <v>1599</v>
      </c>
      <c r="E321" s="1" t="s">
        <v>1600</v>
      </c>
      <c r="F321" s="4" t="s">
        <v>17</v>
      </c>
      <c r="G321" s="1" t="s">
        <v>18</v>
      </c>
      <c r="H321" s="1" t="s">
        <v>19</v>
      </c>
      <c r="I321" s="1" t="s">
        <v>20</v>
      </c>
      <c r="J321" s="1" t="s">
        <v>1601</v>
      </c>
      <c r="K321" s="1" t="s">
        <v>22</v>
      </c>
      <c r="L321" s="1" t="str">
        <f>HYPERLINK("https://files.afu.se/Downloads/Transcripts/Somewhere%20in%20the%20Skies%20(Ryan%20Sprague)/2019 06 17 - Ryan Sprague - Somewhere in the Skies  The Experiencers_hD2-rcSW6yc - transcript (automated).pdf","Transcript Link")</f>
        <v>Transcript Link</v>
      </c>
      <c r="M321" s="2" t="str">
        <f>HYPERLINK("https://files.afu.se/Downloads/Transcripts/Somewhere%20in%20the%20Skies%20(Ryan%20Sprague)/2019 06 17 - Ryan Sprague - Somewhere in the Skies  The Experiencers_hD2-rcSW6yc - transcript (automated).pdf","Transcript Link")</f>
        <v>Transcript Link</v>
      </c>
    </row>
    <row r="322" spans="1:13" ht="409.5">
      <c r="A322" s="1" t="s">
        <v>1602</v>
      </c>
      <c r="B322" s="1" t="s">
        <v>13</v>
      </c>
      <c r="C322" s="4" t="s">
        <v>1603</v>
      </c>
      <c r="D322" s="1" t="s">
        <v>1604</v>
      </c>
      <c r="E322" s="1" t="s">
        <v>1605</v>
      </c>
      <c r="F322" s="4" t="s">
        <v>17</v>
      </c>
      <c r="G322" s="1" t="s">
        <v>18</v>
      </c>
      <c r="H322" s="1" t="s">
        <v>19</v>
      </c>
      <c r="I322" s="1" t="s">
        <v>20</v>
      </c>
      <c r="J322" s="1" t="s">
        <v>1606</v>
      </c>
      <c r="K322" s="1" t="s">
        <v>22</v>
      </c>
      <c r="L322" s="1" t="str">
        <f>HYPERLINK("https://files.afu.se/Downloads/Transcripts/Somewhere%20in%20the%20Skies%20(Ryan%20Sprague)/2019 06 10 - Ryan Sprague - Somewhere in the Skies  Contact in the Desert_-nBWmZWJ0Ks - transcript (automated).pdf","Transcript Link")</f>
        <v>Transcript Link</v>
      </c>
      <c r="M322" s="2" t="str">
        <f>HYPERLINK("https://files.afu.se/Downloads/Transcripts/Somewhere%20in%20the%20Skies%20(Ryan%20Sprague)/2019 06 10 - Ryan Sprague - Somewhere in the Skies  Contact in the Desert_-nBWmZWJ0Ks - transcript (automated).pdf","Transcript Link")</f>
        <v>Transcript Link</v>
      </c>
    </row>
    <row r="323" spans="1:13" ht="409.5">
      <c r="A323" s="1" t="s">
        <v>1607</v>
      </c>
      <c r="B323" s="1" t="s">
        <v>13</v>
      </c>
      <c r="C323" s="4" t="s">
        <v>1608</v>
      </c>
      <c r="D323" s="1" t="s">
        <v>1609</v>
      </c>
      <c r="E323" s="1" t="s">
        <v>1610</v>
      </c>
      <c r="F323" s="4" t="s">
        <v>17</v>
      </c>
      <c r="G323" s="1" t="s">
        <v>18</v>
      </c>
      <c r="H323" s="1" t="s">
        <v>19</v>
      </c>
      <c r="I323" s="1" t="s">
        <v>20</v>
      </c>
      <c r="J323" s="1" t="s">
        <v>1611</v>
      </c>
      <c r="K323" s="1" t="s">
        <v>22</v>
      </c>
      <c r="L323" s="1" t="str">
        <f>HYPERLINK("https://files.afu.se/Downloads/Transcripts/Somewhere%20in%20the%20Skies%20(Ryan%20Sprague)/2019 06 03 - Ryan Sprague - Somewhere in the Skies  Voyage to the Stars with Steve Berg_LS5Hx8MA_eQ - transcript (automated).pdf","Transcript Link")</f>
        <v>Transcript Link</v>
      </c>
      <c r="M323" s="2" t="str">
        <f>HYPERLINK("https://files.afu.se/Downloads/Transcripts/Somewhere%20in%20the%20Skies%20(Ryan%20Sprague)/2019 06 03 - Ryan Sprague - Somewhere in the Skies  Voyage to the Stars with Steve Berg_LS5Hx8MA_eQ - transcript (automated).pdf","Transcript Link")</f>
        <v>Transcript Link</v>
      </c>
    </row>
    <row r="324" spans="1:13" ht="409.5">
      <c r="A324" s="1" t="s">
        <v>1612</v>
      </c>
      <c r="B324" s="1" t="s">
        <v>13</v>
      </c>
      <c r="C324" s="4" t="s">
        <v>1613</v>
      </c>
      <c r="D324" s="1" t="s">
        <v>1614</v>
      </c>
      <c r="E324" s="1" t="s">
        <v>1615</v>
      </c>
      <c r="F324" s="4" t="s">
        <v>17</v>
      </c>
      <c r="G324" s="1" t="s">
        <v>18</v>
      </c>
      <c r="H324" s="1" t="s">
        <v>19</v>
      </c>
      <c r="I324" s="1" t="s">
        <v>20</v>
      </c>
      <c r="J324" s="1" t="s">
        <v>1616</v>
      </c>
      <c r="K324" s="1" t="s">
        <v>22</v>
      </c>
      <c r="L324" s="1" t="str">
        <f>HYPERLINK("https://files.afu.se/Downloads/Transcripts/Somewhere%20in%20the%20Skies%20(Ryan%20Sprague)/2019 05 30 - Ryan Sprague - The Nimitz Encounters - A Film by Dave Beaty_2ap2epsnc68 - transcript (automated).pdf","Transcript Link")</f>
        <v>Transcript Link</v>
      </c>
      <c r="M324" s="2" t="str">
        <f>HYPERLINK("https://files.afu.se/Downloads/Transcripts/Somewhere%20in%20the%20Skies%20(Ryan%20Sprague)/2019 05 30 - Ryan Sprague - The Nimitz Encounters - A Film by Dave Beaty_2ap2epsnc68 - transcript (automated).pdf","Transcript Link")</f>
        <v>Transcript Link</v>
      </c>
    </row>
    <row r="325" spans="1:13" ht="409.5">
      <c r="A325" s="1" t="s">
        <v>1617</v>
      </c>
      <c r="B325" s="1" t="s">
        <v>13</v>
      </c>
      <c r="C325" s="4" t="s">
        <v>1618</v>
      </c>
      <c r="D325" s="1" t="s">
        <v>1619</v>
      </c>
      <c r="E325" s="1" t="s">
        <v>1620</v>
      </c>
      <c r="F325" s="4" t="s">
        <v>17</v>
      </c>
      <c r="G325" s="1" t="s">
        <v>18</v>
      </c>
      <c r="H325" s="1" t="s">
        <v>19</v>
      </c>
      <c r="I325" s="1" t="s">
        <v>20</v>
      </c>
      <c r="J325" s="1" t="s">
        <v>1621</v>
      </c>
      <c r="K325" s="1" t="s">
        <v>22</v>
      </c>
      <c r="L325" s="1" t="str">
        <f>HYPERLINK("https://files.afu.se/Downloads/Transcripts/Somewhere%20in%20the%20Skies%20(Ryan%20Sprague)/2019 05 28 - Ryan Sprague - HISTORY Releases 3 New Clips from UNIDENTIFIED__vE71yYuRRE - transcript (automated).pdf","Transcript Link")</f>
        <v>Transcript Link</v>
      </c>
      <c r="M325" s="2" t="str">
        <f>HYPERLINK("https://files.afu.se/Downloads/Transcripts/Somewhere%20in%20the%20Skies%20(Ryan%20Sprague)/2019 05 28 - Ryan Sprague - HISTORY Releases 3 New Clips from UNIDENTIFIED__vE71yYuRRE - transcript (automated).pdf","Transcript Link")</f>
        <v>Transcript Link</v>
      </c>
    </row>
    <row r="326" spans="1:13" ht="409.5">
      <c r="A326" s="1" t="s">
        <v>1622</v>
      </c>
      <c r="B326" s="1" t="s">
        <v>13</v>
      </c>
      <c r="C326" s="4" t="s">
        <v>1623</v>
      </c>
      <c r="D326" s="1" t="s">
        <v>1624</v>
      </c>
      <c r="E326" s="1" t="s">
        <v>1625</v>
      </c>
      <c r="F326" s="4" t="s">
        <v>17</v>
      </c>
      <c r="G326" s="1" t="s">
        <v>18</v>
      </c>
      <c r="H326" s="1" t="s">
        <v>19</v>
      </c>
      <c r="I326" s="1" t="s">
        <v>20</v>
      </c>
      <c r="J326" s="1" t="s">
        <v>1626</v>
      </c>
      <c r="K326" s="1" t="s">
        <v>22</v>
      </c>
      <c r="L326" s="1" t="str">
        <f>HYPERLINK("https://files.afu.se/Downloads/Transcripts/Somewhere%20in%20the%20Skies%20(Ryan%20Sprague)/2019 05 27 - Ryan Sprague - Somewhere in the Skies  After Disclosure_DKtXaiYdwHU - transcript (automated).pdf","Transcript Link")</f>
        <v>Transcript Link</v>
      </c>
      <c r="M326" s="2" t="str">
        <f>HYPERLINK("https://files.afu.se/Downloads/Transcripts/Somewhere%20in%20the%20Skies%20(Ryan%20Sprague)/2019 05 27 - Ryan Sprague - Somewhere in the Skies  After Disclosure_DKtXaiYdwHU - transcript (automated).pdf","Transcript Link")</f>
        <v>Transcript Link</v>
      </c>
    </row>
    <row r="327" spans="1:13" ht="409.5">
      <c r="A327" s="1" t="s">
        <v>1627</v>
      </c>
      <c r="B327" s="1" t="s">
        <v>13</v>
      </c>
      <c r="C327" s="4" t="s">
        <v>1628</v>
      </c>
      <c r="D327" s="1" t="s">
        <v>1629</v>
      </c>
      <c r="E327" s="1" t="s">
        <v>1630</v>
      </c>
      <c r="F327" s="4" t="s">
        <v>17</v>
      </c>
      <c r="G327" s="1" t="s">
        <v>18</v>
      </c>
      <c r="H327" s="1" t="s">
        <v>19</v>
      </c>
      <c r="I327" s="1" t="s">
        <v>20</v>
      </c>
      <c r="J327" s="1" t="s">
        <v>1631</v>
      </c>
      <c r="K327" s="1" t="s">
        <v>22</v>
      </c>
      <c r="L327" s="1" t="str">
        <f>HYPERLINK("https://files.afu.se/Downloads/Transcripts/Somewhere%20in%20the%20Skies%20(Ryan%20Sprague)/2019 05 20 - Ryan Sprague - Somewhere in the Skies  Witness Accounts  Volume Six_NLon_hcyOmQ - transcript (automated).pdf","Transcript Link")</f>
        <v>Transcript Link</v>
      </c>
      <c r="M327" s="2" t="str">
        <f>HYPERLINK("https://files.afu.se/Downloads/Transcripts/Somewhere%20in%20the%20Skies%20(Ryan%20Sprague)/2019 05 20 - Ryan Sprague - Somewhere in the Skies  Witness Accounts  Volume Six_NLon_hcyOmQ - transcript (automated).pdf","Transcript Link")</f>
        <v>Transcript Link</v>
      </c>
    </row>
    <row r="328" spans="1:13" ht="409.5">
      <c r="A328" s="1" t="s">
        <v>1632</v>
      </c>
      <c r="B328" s="1" t="s">
        <v>13</v>
      </c>
      <c r="C328" s="4" t="s">
        <v>1633</v>
      </c>
      <c r="D328" s="1" t="s">
        <v>1634</v>
      </c>
      <c r="E328" s="1" t="s">
        <v>1635</v>
      </c>
      <c r="F328" s="4" t="s">
        <v>17</v>
      </c>
      <c r="G328" s="1" t="s">
        <v>18</v>
      </c>
      <c r="H328" s="1" t="s">
        <v>19</v>
      </c>
      <c r="I328" s="1" t="s">
        <v>20</v>
      </c>
      <c r="J328" s="1" t="s">
        <v>1636</v>
      </c>
      <c r="K328" s="1" t="s">
        <v>22</v>
      </c>
      <c r="L328" s="1" t="str">
        <f>HYPERLINK("https://files.afu.se/Downloads/Transcripts/Somewhere%20in%20the%20Skies%20(Ryan%20Sprague)/2019 05 13 - Ryan Sprague - Somewhere in the Skies  UFO Happy Hour  Volume Three_7ZCH-JGOiDA - transcript (automated).pdf","Transcript Link")</f>
        <v>Transcript Link</v>
      </c>
      <c r="M328" s="2" t="str">
        <f>HYPERLINK("https://files.afu.se/Downloads/Transcripts/Somewhere%20in%20the%20Skies%20(Ryan%20Sprague)/2019 05 13 - Ryan Sprague - Somewhere in the Skies  UFO Happy Hour  Volume Three_7ZCH-JGOiDA - transcript (automated).pdf","Transcript Link")</f>
        <v>Transcript Link</v>
      </c>
    </row>
    <row r="329" spans="1:13" ht="409.5">
      <c r="A329" s="1" t="s">
        <v>1637</v>
      </c>
      <c r="B329" s="1" t="s">
        <v>13</v>
      </c>
      <c r="C329" s="4" t="s">
        <v>1638</v>
      </c>
      <c r="D329" s="1" t="s">
        <v>1639</v>
      </c>
      <c r="E329" s="1" t="s">
        <v>1640</v>
      </c>
      <c r="F329" s="4" t="s">
        <v>17</v>
      </c>
      <c r="G329" s="1" t="s">
        <v>18</v>
      </c>
      <c r="H329" s="1" t="s">
        <v>19</v>
      </c>
      <c r="I329" s="1" t="s">
        <v>20</v>
      </c>
      <c r="J329" s="1" t="s">
        <v>1641</v>
      </c>
      <c r="K329" s="1" t="s">
        <v>22</v>
      </c>
      <c r="L329" s="1" t="str">
        <f>HYPERLINK("https://files.afu.se/Downloads/Transcripts/Somewhere%20in%20the%20Skies%20(Ryan%20Sprague)/2019 05 06 - Ryan Sprague - Somewhere in the Skies  The Ashland Abduction_Hv1dJjJhajI - transcript (automated).pdf","Transcript Link")</f>
        <v>Transcript Link</v>
      </c>
      <c r="M329" s="2" t="str">
        <f>HYPERLINK("https://files.afu.se/Downloads/Transcripts/Somewhere%20in%20the%20Skies%20(Ryan%20Sprague)/2019 05 06 - Ryan Sprague - Somewhere in the Skies  The Ashland Abduction_Hv1dJjJhajI - transcript (automated).pdf","Transcript Link")</f>
        <v>Transcript Link</v>
      </c>
    </row>
    <row r="330" spans="1:13" ht="409.5">
      <c r="A330" s="1" t="s">
        <v>1642</v>
      </c>
      <c r="B330" s="1" t="s">
        <v>13</v>
      </c>
      <c r="C330" s="4" t="s">
        <v>1643</v>
      </c>
      <c r="D330" s="1" t="s">
        <v>1644</v>
      </c>
      <c r="E330" s="1" t="s">
        <v>1645</v>
      </c>
      <c r="F330" s="4" t="s">
        <v>17</v>
      </c>
      <c r="G330" s="1" t="s">
        <v>18</v>
      </c>
      <c r="H330" s="1" t="s">
        <v>19</v>
      </c>
      <c r="I330" s="1" t="s">
        <v>20</v>
      </c>
      <c r="J330" s="1" t="s">
        <v>1646</v>
      </c>
      <c r="K330" s="1" t="s">
        <v>22</v>
      </c>
      <c r="L330" s="1" t="str">
        <f>HYPERLINK("https://files.afu.se/Downloads/Transcripts/Somewhere%20in%20the%20Skies%20(Ryan%20Sprague)/2019 04 29 - Ryan Sprague - Somewhere in the Skies  The Government's UFO Secrets Revealed_kDN64Vj64tg - transcript (automated).pdf","Transcript Link")</f>
        <v>Transcript Link</v>
      </c>
      <c r="M330" s="2" t="str">
        <f>HYPERLINK("https://files.afu.se/Downloads/Transcripts/Somewhere%20in%20the%20Skies%20(Ryan%20Sprague)/2019 04 29 - Ryan Sprague - Somewhere in the Skies  The Government's UFO Secrets Revealed_kDN64Vj64tg - transcript (automated).pdf","Transcript Link")</f>
        <v>Transcript Link</v>
      </c>
    </row>
    <row r="331" spans="1:13" ht="409.5">
      <c r="A331" s="1" t="s">
        <v>1647</v>
      </c>
      <c r="B331" s="1" t="s">
        <v>13</v>
      </c>
      <c r="C331" s="4" t="s">
        <v>1648</v>
      </c>
      <c r="D331" s="1" t="s">
        <v>1649</v>
      </c>
      <c r="E331" s="1" t="s">
        <v>1650</v>
      </c>
      <c r="F331" s="4" t="s">
        <v>17</v>
      </c>
      <c r="G331" s="1" t="s">
        <v>18</v>
      </c>
      <c r="H331" s="1" t="s">
        <v>19</v>
      </c>
      <c r="I331" s="1" t="s">
        <v>20</v>
      </c>
      <c r="J331" s="1" t="s">
        <v>1651</v>
      </c>
      <c r="K331" s="1" t="s">
        <v>22</v>
      </c>
      <c r="L331" s="1" t="str">
        <f>HYPERLINK("https://files.afu.se/Downloads/Transcripts/Somewhere%20in%20the%20Skies%20(Ryan%20Sprague)/2019 04 22 - Ryan Sprague - Somewhere in the Skies  UFOs Live  Hollywood Edition_33GB1Qi_Djg - transcript (automated).pdf","Transcript Link")</f>
        <v>Transcript Link</v>
      </c>
      <c r="M331" s="2" t="str">
        <f>HYPERLINK("https://files.afu.se/Downloads/Transcripts/Somewhere%20in%20the%20Skies%20(Ryan%20Sprague)/2019 04 22 - Ryan Sprague - Somewhere in the Skies  UFOs Live  Hollywood Edition_33GB1Qi_Djg - transcript (automated).pdf","Transcript Link")</f>
        <v>Transcript Link</v>
      </c>
    </row>
    <row r="332" spans="1:13" ht="409.5">
      <c r="A332" s="1" t="s">
        <v>1652</v>
      </c>
      <c r="B332" s="1" t="s">
        <v>13</v>
      </c>
      <c r="C332" s="4" t="s">
        <v>1653</v>
      </c>
      <c r="D332" s="1" t="s">
        <v>1654</v>
      </c>
      <c r="E332" s="1" t="s">
        <v>1655</v>
      </c>
      <c r="F332" s="4" t="s">
        <v>17</v>
      </c>
      <c r="G332" s="1" t="s">
        <v>18</v>
      </c>
      <c r="H332" s="1" t="s">
        <v>19</v>
      </c>
      <c r="I332" s="1" t="s">
        <v>20</v>
      </c>
      <c r="J332" s="1" t="s">
        <v>1656</v>
      </c>
      <c r="K332" s="1" t="s">
        <v>22</v>
      </c>
      <c r="L332" s="1" t="str">
        <f>HYPERLINK("https://files.afu.se/Downloads/Transcripts/Somewhere%20in%20the%20Skies%20(Ryan%20Sprague)/2019 04 15 - Ryan Sprague - Somewhere in the Skies  The Mysterious Disappearance of Granger Taylor_oRFhIXQP2to - transcript (automated).pdf","Transcript Link")</f>
        <v>Transcript Link</v>
      </c>
      <c r="M332" s="2" t="str">
        <f>HYPERLINK("https://files.afu.se/Downloads/Transcripts/Somewhere%20in%20the%20Skies%20(Ryan%20Sprague)/2019 04 15 - Ryan Sprague - Somewhere in the Skies  The Mysterious Disappearance of Granger Taylor_oRFhIXQP2to - transcript (automated).pdf","Transcript Link")</f>
        <v>Transcript Link</v>
      </c>
    </row>
    <row r="333" spans="1:13" ht="409.5">
      <c r="A333" s="1" t="s">
        <v>1657</v>
      </c>
      <c r="B333" s="1" t="s">
        <v>13</v>
      </c>
      <c r="C333" s="4" t="s">
        <v>1658</v>
      </c>
      <c r="D333" s="1" t="s">
        <v>1659</v>
      </c>
      <c r="E333" s="1" t="s">
        <v>1660</v>
      </c>
      <c r="F333" s="4" t="s">
        <v>17</v>
      </c>
      <c r="G333" s="1" t="s">
        <v>18</v>
      </c>
      <c r="H333" s="1" t="s">
        <v>19</v>
      </c>
      <c r="I333" s="1" t="s">
        <v>20</v>
      </c>
      <c r="J333" s="1" t="s">
        <v>1661</v>
      </c>
      <c r="K333" s="1" t="s">
        <v>22</v>
      </c>
      <c r="L333" s="1" t="str">
        <f>HYPERLINK("https://files.afu.se/Downloads/Transcripts/Somewhere%20in%20the%20Skies%20(Ryan%20Sprague)/2019 04 08 - Ryan Sprague - Somewhere in the Skies  Escaping Scientology  Part 2__5hQA1Eg2Js - transcript (automated).pdf","Transcript Link")</f>
        <v>Transcript Link</v>
      </c>
      <c r="M333" s="2" t="str">
        <f>HYPERLINK("https://files.afu.se/Downloads/Transcripts/Somewhere%20in%20the%20Skies%20(Ryan%20Sprague)/2019 04 08 - Ryan Sprague - Somewhere in the Skies  Escaping Scientology  Part 2__5hQA1Eg2Js - transcript (automated).pdf","Transcript Link")</f>
        <v>Transcript Link</v>
      </c>
    </row>
    <row r="334" spans="1:13" ht="409.5">
      <c r="A334" s="1" t="s">
        <v>1662</v>
      </c>
      <c r="B334" s="1" t="s">
        <v>13</v>
      </c>
      <c r="C334" s="4" t="s">
        <v>1663</v>
      </c>
      <c r="D334" s="1" t="s">
        <v>1664</v>
      </c>
      <c r="E334" s="1" t="s">
        <v>1665</v>
      </c>
      <c r="F334" s="4" t="s">
        <v>17</v>
      </c>
      <c r="G334" s="1" t="s">
        <v>18</v>
      </c>
      <c r="H334" s="1" t="s">
        <v>19</v>
      </c>
      <c r="I334" s="1" t="s">
        <v>20</v>
      </c>
      <c r="J334" s="1" t="s">
        <v>1666</v>
      </c>
      <c r="K334" s="1" t="s">
        <v>22</v>
      </c>
      <c r="L334" s="1" t="str">
        <f>HYPERLINK("https://files.afu.se/Downloads/Transcripts/Somewhere%20in%20the%20Skies%20(Ryan%20Sprague)/2019 04 01 - Ryan Sprague - Somewhere in the Skies  Escaping Scientology Part 1_MZae_Wrxn34 - transcript (automated).pdf","Transcript Link")</f>
        <v>Transcript Link</v>
      </c>
      <c r="M334" s="2" t="str">
        <f>HYPERLINK("https://files.afu.se/Downloads/Transcripts/Somewhere%20in%20the%20Skies%20(Ryan%20Sprague)/2019 04 01 - Ryan Sprague - Somewhere in the Skies  Escaping Scientology Part 1_MZae_Wrxn34 - transcript (automated).pdf","Transcript Link")</f>
        <v>Transcript Link</v>
      </c>
    </row>
    <row r="335" spans="1:13" ht="409.5">
      <c r="A335" s="1" t="s">
        <v>1667</v>
      </c>
      <c r="B335" s="1" t="s">
        <v>13</v>
      </c>
      <c r="C335" s="4" t="s">
        <v>1668</v>
      </c>
      <c r="D335" s="1" t="s">
        <v>1669</v>
      </c>
      <c r="E335" s="1" t="s">
        <v>1670</v>
      </c>
      <c r="F335" s="4" t="s">
        <v>17</v>
      </c>
      <c r="G335" s="1" t="s">
        <v>18</v>
      </c>
      <c r="H335" s="1" t="s">
        <v>19</v>
      </c>
      <c r="I335" s="1" t="s">
        <v>20</v>
      </c>
      <c r="J335" s="1" t="s">
        <v>1671</v>
      </c>
      <c r="K335" s="1" t="s">
        <v>22</v>
      </c>
      <c r="L335" s="1" t="str">
        <f>HYPERLINK("https://files.afu.se/Downloads/Transcripts/Somewhere%20in%20the%20Skies%20(Ryan%20Sprague)/2019 03 28 - Ryan Sprague - Talking UFOs with Ryan Sprague and Jim Harold_0dVmfpFvAas - transcript (automated).pdf","Transcript Link")</f>
        <v>Transcript Link</v>
      </c>
      <c r="M335" s="2" t="str">
        <f>HYPERLINK("https://files.afu.se/Downloads/Transcripts/Somewhere%20in%20the%20Skies%20(Ryan%20Sprague)/2019 03 28 - Ryan Sprague - Talking UFOs with Ryan Sprague and Jim Harold_0dVmfpFvAas - transcript (automated).pdf","Transcript Link")</f>
        <v>Transcript Link</v>
      </c>
    </row>
    <row r="336" spans="1:13" ht="409.5">
      <c r="A336" s="1" t="s">
        <v>1672</v>
      </c>
      <c r="B336" s="1" t="s">
        <v>13</v>
      </c>
      <c r="C336" s="4" t="s">
        <v>1673</v>
      </c>
      <c r="D336" s="1" t="s">
        <v>1674</v>
      </c>
      <c r="E336" s="1" t="s">
        <v>1675</v>
      </c>
      <c r="F336" s="4" t="s">
        <v>17</v>
      </c>
      <c r="G336" s="1" t="s">
        <v>18</v>
      </c>
      <c r="H336" s="1" t="s">
        <v>19</v>
      </c>
      <c r="I336" s="1" t="s">
        <v>20</v>
      </c>
      <c r="J336" s="1" t="s">
        <v>1676</v>
      </c>
      <c r="K336" s="1" t="s">
        <v>22</v>
      </c>
      <c r="L336" s="1" t="str">
        <f>HYPERLINK("https://files.afu.se/Downloads/Transcripts/Somewhere%20in%20the%20Skies%20(Ryan%20Sprague)/2019 03 25 - Ryan Sprague - Somewhere in the Skies  Third Eye Spies_8YKtXoW1EPM - transcript (automated).pdf","Transcript Link")</f>
        <v>Transcript Link</v>
      </c>
      <c r="M336" s="2" t="str">
        <f>HYPERLINK("https://files.afu.se/Downloads/Transcripts/Somewhere%20in%20the%20Skies%20(Ryan%20Sprague)/2019 03 25 - Ryan Sprague - Somewhere in the Skies  Third Eye Spies_8YKtXoW1EPM - transcript (automated).pdf","Transcript Link")</f>
        <v>Transcript Link</v>
      </c>
    </row>
    <row r="337" spans="1:13" ht="409.5">
      <c r="A337" s="1" t="s">
        <v>1677</v>
      </c>
      <c r="B337" s="1" t="s">
        <v>13</v>
      </c>
      <c r="C337" s="4" t="s">
        <v>1678</v>
      </c>
      <c r="D337" s="1" t="s">
        <v>1679</v>
      </c>
      <c r="E337" s="1" t="s">
        <v>1680</v>
      </c>
      <c r="F337" s="4" t="s">
        <v>17</v>
      </c>
      <c r="G337" s="1" t="s">
        <v>18</v>
      </c>
      <c r="H337" s="1" t="s">
        <v>19</v>
      </c>
      <c r="I337" s="1" t="s">
        <v>20</v>
      </c>
      <c r="J337" s="1" t="s">
        <v>1681</v>
      </c>
      <c r="K337" s="1" t="s">
        <v>22</v>
      </c>
      <c r="L337" s="1" t="str">
        <f>HYPERLINK("https://files.afu.se/Downloads/Transcripts/Somewhere%20in%20the%20Skies%20(Ryan%20Sprague)/2019 03 18 - Ryan Sprague - Somewhere in the Skies  The 100th Episode!_wfscTFt1alY - transcript (automated).pdf","Transcript Link")</f>
        <v>Transcript Link</v>
      </c>
      <c r="M337" s="2" t="str">
        <f>HYPERLINK("https://files.afu.se/Downloads/Transcripts/Somewhere%20in%20the%20Skies%20(Ryan%20Sprague)/2019 03 18 - Ryan Sprague - Somewhere in the Skies  The 100th Episode!_wfscTFt1alY - transcript (automated).pdf","Transcript Link")</f>
        <v>Transcript Link</v>
      </c>
    </row>
    <row r="338" spans="1:13" ht="409.5">
      <c r="A338" s="1" t="s">
        <v>1682</v>
      </c>
      <c r="B338" s="1" t="s">
        <v>13</v>
      </c>
      <c r="C338" s="4" t="s">
        <v>1683</v>
      </c>
      <c r="D338" s="1" t="s">
        <v>1684</v>
      </c>
      <c r="E338" s="1" t="s">
        <v>1685</v>
      </c>
      <c r="F338" s="4" t="s">
        <v>17</v>
      </c>
      <c r="G338" s="1" t="s">
        <v>18</v>
      </c>
      <c r="H338" s="1" t="s">
        <v>19</v>
      </c>
      <c r="I338" s="1" t="s">
        <v>20</v>
      </c>
      <c r="J338" s="1" t="s">
        <v>1686</v>
      </c>
      <c r="K338" s="1" t="s">
        <v>22</v>
      </c>
      <c r="L338" s="1" t="str">
        <f>HYPERLINK("https://files.afu.se/Downloads/Transcripts/Somewhere%20in%20the%20Skies%20(Ryan%20Sprague)/2019 03 12 - Ryan Sprague - Ryan Sprague and Shannon LeGro  Somewhere in the Desert_wxEM_tlvzUM - transcript (automated).pdf","Transcript Link")</f>
        <v>Transcript Link</v>
      </c>
      <c r="M338" s="2" t="str">
        <f>HYPERLINK("https://files.afu.se/Downloads/Transcripts/Somewhere%20in%20the%20Skies%20(Ryan%20Sprague)/2019 03 12 - Ryan Sprague - Ryan Sprague and Shannon LeGro  Somewhere in the Desert_wxEM_tlvzUM - transcript (automated).pdf","Transcript Link")</f>
        <v>Transcript Link</v>
      </c>
    </row>
    <row r="339" spans="1:13" ht="409.5">
      <c r="A339" s="1" t="s">
        <v>1687</v>
      </c>
      <c r="B339" s="1" t="s">
        <v>13</v>
      </c>
      <c r="C339" s="4" t="s">
        <v>1688</v>
      </c>
      <c r="D339" s="1" t="s">
        <v>1689</v>
      </c>
      <c r="E339" s="1" t="s">
        <v>1690</v>
      </c>
      <c r="F339" s="4" t="s">
        <v>17</v>
      </c>
      <c r="G339" s="1" t="s">
        <v>18</v>
      </c>
      <c r="H339" s="1" t="s">
        <v>19</v>
      </c>
      <c r="I339" s="1" t="s">
        <v>20</v>
      </c>
      <c r="J339" s="1" t="s">
        <v>1691</v>
      </c>
      <c r="K339" s="1" t="s">
        <v>22</v>
      </c>
      <c r="L339" s="1" t="str">
        <f>HYPERLINK("https://files.afu.se/Downloads/Transcripts/Somewhere%20in%20the%20Skies%20(Ryan%20Sprague)/2019 03 11 - Ryan Sprague - Somewhere in the Skies  The UFO People_Mn_x6RpaqA0 - transcript (automated).pdf","Transcript Link")</f>
        <v>Transcript Link</v>
      </c>
      <c r="M339" s="2" t="str">
        <f>HYPERLINK("https://files.afu.se/Downloads/Transcripts/Somewhere%20in%20the%20Skies%20(Ryan%20Sprague)/2019 03 11 - Ryan Sprague - Somewhere in the Skies  The UFO People_Mn_x6RpaqA0 - transcript (automated).pdf","Transcript Link")</f>
        <v>Transcript Link</v>
      </c>
    </row>
    <row r="340" spans="1:13" ht="409.5">
      <c r="A340" s="1" t="s">
        <v>1692</v>
      </c>
      <c r="B340" s="1" t="s">
        <v>13</v>
      </c>
      <c r="C340" s="4" t="s">
        <v>1693</v>
      </c>
      <c r="D340" s="1" t="s">
        <v>1694</v>
      </c>
      <c r="E340" s="1" t="s">
        <v>1695</v>
      </c>
      <c r="F340" s="4" t="s">
        <v>17</v>
      </c>
      <c r="G340" s="1" t="s">
        <v>18</v>
      </c>
      <c r="H340" s="1" t="s">
        <v>19</v>
      </c>
      <c r="I340" s="1" t="s">
        <v>20</v>
      </c>
      <c r="J340" s="1" t="s">
        <v>1696</v>
      </c>
      <c r="K340" s="1" t="s">
        <v>22</v>
      </c>
      <c r="L340" s="1" t="str">
        <f>HYPERLINK("https://files.afu.se/Downloads/Transcripts/Somewhere%20in%20the%20Skies%20(Ryan%20Sprague)/2019 03 04 - Ryan Sprague - Somewhere in the Skies  If Anything Happens to me...Investigate_REMpSDhwwz8 - transcript (automated).pdf","Transcript Link")</f>
        <v>Transcript Link</v>
      </c>
      <c r="M340" s="2" t="str">
        <f>HYPERLINK("https://files.afu.se/Downloads/Transcripts/Somewhere%20in%20the%20Skies%20(Ryan%20Sprague)/2019 03 04 - Ryan Sprague - Somewhere in the Skies  If Anything Happens to me...Investigate_REMpSDhwwz8 - transcript (automated).pdf","Transcript Link")</f>
        <v>Transcript Link</v>
      </c>
    </row>
    <row r="341" spans="1:13" ht="409.5">
      <c r="A341" s="1" t="s">
        <v>1697</v>
      </c>
      <c r="B341" s="1" t="s">
        <v>13</v>
      </c>
      <c r="C341" s="4" t="s">
        <v>1698</v>
      </c>
      <c r="D341" s="1" t="s">
        <v>1699</v>
      </c>
      <c r="E341" s="1" t="s">
        <v>1700</v>
      </c>
      <c r="F341" s="4" t="s">
        <v>17</v>
      </c>
      <c r="G341" s="1" t="s">
        <v>18</v>
      </c>
      <c r="H341" s="1" t="s">
        <v>19</v>
      </c>
      <c r="I341" s="1" t="s">
        <v>20</v>
      </c>
      <c r="J341" s="1" t="s">
        <v>1701</v>
      </c>
      <c r="K341" s="1" t="s">
        <v>22</v>
      </c>
      <c r="L341" s="1" t="str">
        <f>HYPERLINK("https://files.afu.se/Downloads/Transcripts/Somewhere%20in%20the%20Skies%20(Ryan%20Sprague)/2019 02 27 - Ryan Sprague - Ryan Sprague and Micah Hanks  A Human Approach to an Alien Phenomenon_JlDwM9mVcgI - transcript (automated).pdf","Transcript Link")</f>
        <v>Transcript Link</v>
      </c>
      <c r="M341" s="2" t="str">
        <f>HYPERLINK("https://files.afu.se/Downloads/Transcripts/Somewhere%20in%20the%20Skies%20(Ryan%20Sprague)/2019 02 27 - Ryan Sprague - Ryan Sprague and Micah Hanks  A Human Approach to an Alien Phenomenon_JlDwM9mVcgI - transcript (automated).pdf","Transcript Link")</f>
        <v>Transcript Link</v>
      </c>
    </row>
    <row r="342" spans="1:13" ht="409.5">
      <c r="A342" s="1" t="s">
        <v>1702</v>
      </c>
      <c r="B342" s="1" t="s">
        <v>13</v>
      </c>
      <c r="C342" s="4" t="s">
        <v>1703</v>
      </c>
      <c r="D342" s="1" t="s">
        <v>1704</v>
      </c>
      <c r="E342" s="1" t="s">
        <v>1705</v>
      </c>
      <c r="F342" s="4" t="s">
        <v>17</v>
      </c>
      <c r="G342" s="1" t="s">
        <v>18</v>
      </c>
      <c r="H342" s="1" t="s">
        <v>19</v>
      </c>
      <c r="I342" s="1" t="s">
        <v>20</v>
      </c>
      <c r="J342" s="1" t="s">
        <v>1706</v>
      </c>
      <c r="K342" s="1" t="s">
        <v>22</v>
      </c>
      <c r="L342" s="1" t="str">
        <f>HYPERLINK("https://files.afu.se/Downloads/Transcripts/Somewhere%20in%20the%20Skies%20(Ryan%20Sprague)/2019 02 25 - Ryan Sprague - Somewhere in the Skies  Vintage Space_Ah7zgM4-YdA - transcript (automated).pdf","Transcript Link")</f>
        <v>Transcript Link</v>
      </c>
      <c r="M342" s="2" t="str">
        <f>HYPERLINK("https://files.afu.se/Downloads/Transcripts/Somewhere%20in%20the%20Skies%20(Ryan%20Sprague)/2019 02 25 - Ryan Sprague - Somewhere in the Skies  Vintage Space_Ah7zgM4-YdA - transcript (automated).pdf","Transcript Link")</f>
        <v>Transcript Link</v>
      </c>
    </row>
    <row r="343" spans="1:13" ht="409.5">
      <c r="A343" s="1" t="s">
        <v>1707</v>
      </c>
      <c r="B343" s="1" t="s">
        <v>13</v>
      </c>
      <c r="C343" s="4" t="s">
        <v>1708</v>
      </c>
      <c r="D343" s="1" t="s">
        <v>1709</v>
      </c>
      <c r="E343" s="1" t="s">
        <v>1710</v>
      </c>
      <c r="F343" s="4" t="s">
        <v>17</v>
      </c>
      <c r="G343" s="1" t="s">
        <v>18</v>
      </c>
      <c r="H343" s="1" t="s">
        <v>19</v>
      </c>
      <c r="I343" s="1" t="s">
        <v>20</v>
      </c>
      <c r="J343" s="1" t="s">
        <v>1711</v>
      </c>
      <c r="K343" s="1" t="s">
        <v>22</v>
      </c>
      <c r="L343" s="1" t="str">
        <f>HYPERLINK("https://files.afu.se/Downloads/Transcripts/Somewhere%20in%20the%20Skies%20(Ryan%20Sprague)/2019 02 19 - Ryan Sprague - Ryan Sprague  SIGNS - A Movie Review_zbkYJcFuYQ0 - transcript (automated).pdf","Transcript Link")</f>
        <v>Transcript Link</v>
      </c>
      <c r="M343" s="2" t="str">
        <f>HYPERLINK("https://files.afu.se/Downloads/Transcripts/Somewhere%20in%20the%20Skies%20(Ryan%20Sprague)/2019 02 19 - Ryan Sprague - Ryan Sprague  SIGNS - A Movie Review_zbkYJcFuYQ0 - transcript (automated).pdf","Transcript Link")</f>
        <v>Transcript Link</v>
      </c>
    </row>
    <row r="344" spans="1:13" ht="180">
      <c r="A344" s="1" t="s">
        <v>1707</v>
      </c>
      <c r="B344" s="1" t="s">
        <v>13</v>
      </c>
      <c r="C344" s="4" t="s">
        <v>1712</v>
      </c>
      <c r="D344" s="1" t="s">
        <v>1713</v>
      </c>
      <c r="E344" s="1" t="s">
        <v>1714</v>
      </c>
      <c r="F344" s="4" t="s">
        <v>17</v>
      </c>
      <c r="G344" s="1" t="s">
        <v>18</v>
      </c>
      <c r="H344" s="1" t="s">
        <v>19</v>
      </c>
      <c r="I344" s="1" t="s">
        <v>20</v>
      </c>
      <c r="J344" s="1" t="s">
        <v>1715</v>
      </c>
      <c r="K344" s="1" t="s">
        <v>22</v>
      </c>
      <c r="L344" s="1" t="str">
        <f>HYPERLINK("https://files.afu.se/Downloads/Transcripts/Somewhere%20in%20the%20Skies%20(Ryan%20Sprague)/2019 02 19 - Ryan Sprague - Ryan Sprague - Our Strange World on the Paracast_40DCA_AIRII - transcript (automated).pdf","Transcript Link")</f>
        <v>Transcript Link</v>
      </c>
      <c r="M344" s="2" t="str">
        <f>HYPERLINK("https://files.afu.se/Downloads/Transcripts/Somewhere%20in%20the%20Skies%20(Ryan%20Sprague)/2019 02 19 - Ryan Sprague - Ryan Sprague - Our Strange World on the Paracast_40DCA_AIRII - transcript (automated).pdf","Transcript Link")</f>
        <v>Transcript Link</v>
      </c>
    </row>
    <row r="345" spans="1:13" ht="409.5">
      <c r="A345" s="1" t="s">
        <v>1716</v>
      </c>
      <c r="B345" s="1" t="s">
        <v>13</v>
      </c>
      <c r="C345" s="4" t="s">
        <v>1717</v>
      </c>
      <c r="D345" s="1" t="s">
        <v>1718</v>
      </c>
      <c r="E345" s="1" t="s">
        <v>1719</v>
      </c>
      <c r="F345" s="4" t="s">
        <v>17</v>
      </c>
      <c r="G345" s="1" t="s">
        <v>18</v>
      </c>
      <c r="H345" s="1" t="s">
        <v>19</v>
      </c>
      <c r="I345" s="1" t="s">
        <v>20</v>
      </c>
      <c r="J345" s="1" t="s">
        <v>1720</v>
      </c>
      <c r="K345" s="1" t="s">
        <v>22</v>
      </c>
      <c r="L345" s="1" t="str">
        <f>HYPERLINK("https://files.afu.se/Downloads/Transcripts/Somewhere%20in%20the%20Skies%20(Ryan%20Sprague)/2019 02 18 - Ryan Sprague - Somewhere in the Skies  UFO Invasions and Crashes and Landings, Oh My!_rh1vC6zH2Ms - transcript (automated).pdf","Transcript Link")</f>
        <v>Transcript Link</v>
      </c>
      <c r="M345" s="2" t="str">
        <f>HYPERLINK("https://files.afu.se/Downloads/Transcripts/Somewhere%20in%20the%20Skies%20(Ryan%20Sprague)/2019 02 18 - Ryan Sprague - Somewhere in the Skies  UFO Invasions and Crashes and Landings, Oh My!_rh1vC6zH2Ms - transcript (automated).pdf","Transcript Link")</f>
        <v>Transcript Link</v>
      </c>
    </row>
    <row r="346" spans="1:13" ht="409.5">
      <c r="A346" s="1" t="s">
        <v>1721</v>
      </c>
      <c r="B346" s="1" t="s">
        <v>13</v>
      </c>
      <c r="C346" s="4" t="s">
        <v>1722</v>
      </c>
      <c r="D346" s="1" t="s">
        <v>1723</v>
      </c>
      <c r="E346" s="1" t="s">
        <v>1724</v>
      </c>
      <c r="F346" s="4" t="s">
        <v>17</v>
      </c>
      <c r="G346" s="1" t="s">
        <v>18</v>
      </c>
      <c r="H346" s="1" t="s">
        <v>19</v>
      </c>
      <c r="I346" s="1" t="s">
        <v>20</v>
      </c>
      <c r="J346" s="1" t="s">
        <v>1725</v>
      </c>
      <c r="K346" s="1" t="s">
        <v>22</v>
      </c>
      <c r="L346" s="1" t="str">
        <f>HYPERLINK("https://files.afu.se/Downloads/Transcripts/Somewhere%20in%20the%20Skies%20(Ryan%20Sprague)/2019 02 13 - Ryan Sprague - Ryan Sprague - Top 5 UFO Cases!_VMW71qeR5_8 - transcript (automated).pdf","Transcript Link")</f>
        <v>Transcript Link</v>
      </c>
      <c r="M346" s="2" t="str">
        <f>HYPERLINK("https://files.afu.se/Downloads/Transcripts/Somewhere%20in%20the%20Skies%20(Ryan%20Sprague)/2019 02 13 - Ryan Sprague - Ryan Sprague - Top 5 UFO Cases!_VMW71qeR5_8 - transcript (automated).pdf","Transcript Link")</f>
        <v>Transcript Link</v>
      </c>
    </row>
    <row r="347" spans="1:13" ht="409.5">
      <c r="A347" s="1" t="s">
        <v>1726</v>
      </c>
      <c r="B347" s="1" t="s">
        <v>13</v>
      </c>
      <c r="C347" s="4" t="s">
        <v>1727</v>
      </c>
      <c r="D347" s="1" t="s">
        <v>1728</v>
      </c>
      <c r="E347" s="1" t="s">
        <v>1729</v>
      </c>
      <c r="F347" s="4" t="s">
        <v>17</v>
      </c>
      <c r="G347" s="1" t="s">
        <v>18</v>
      </c>
      <c r="H347" s="1" t="s">
        <v>19</v>
      </c>
      <c r="I347" s="1" t="s">
        <v>20</v>
      </c>
      <c r="J347" s="1" t="s">
        <v>1730</v>
      </c>
      <c r="K347" s="1" t="s">
        <v>22</v>
      </c>
      <c r="L347" s="1" t="str">
        <f>HYPERLINK("https://files.afu.se/Downloads/Transcripts/Somewhere%20in%20the%20Skies%20(Ryan%20Sprague)/2019 02 11 - Ryan Sprague - Somewhere in the Skies  Euphomet Obscura_gNgm49P-gKs - transcript (automated).pdf","Transcript Link")</f>
        <v>Transcript Link</v>
      </c>
      <c r="M347" s="2" t="str">
        <f>HYPERLINK("https://files.afu.se/Downloads/Transcripts/Somewhere%20in%20the%20Skies%20(Ryan%20Sprague)/2019 02 11 - Ryan Sprague - Somewhere in the Skies  Euphomet Obscura_gNgm49P-gKs - transcript (automated).pdf","Transcript Link")</f>
        <v>Transcript Link</v>
      </c>
    </row>
    <row r="348" spans="1:13" ht="409.5">
      <c r="A348" s="1" t="s">
        <v>1731</v>
      </c>
      <c r="B348" s="1" t="s">
        <v>13</v>
      </c>
      <c r="C348" s="4" t="s">
        <v>1732</v>
      </c>
      <c r="D348" s="1" t="s">
        <v>1733</v>
      </c>
      <c r="E348" s="1" t="s">
        <v>1734</v>
      </c>
      <c r="F348" s="4" t="s">
        <v>17</v>
      </c>
      <c r="G348" s="1" t="s">
        <v>18</v>
      </c>
      <c r="H348" s="1" t="s">
        <v>19</v>
      </c>
      <c r="I348" s="1" t="s">
        <v>20</v>
      </c>
      <c r="J348" s="1" t="s">
        <v>1735</v>
      </c>
      <c r="K348" s="1" t="s">
        <v>22</v>
      </c>
      <c r="L348" s="1" t="str">
        <f>HYPERLINK("https://files.afu.se/Downloads/Transcripts/Somewhere%20in%20the%20Skies%20(Ryan%20Sprague)/2019 02 09 - Ryan Sprague - JOIN THE PATREON CAMPAIGN!_hly5lozGpfY - transcript (automated).pdf","Transcript Link")</f>
        <v>Transcript Link</v>
      </c>
      <c r="M348" s="2" t="str">
        <f>HYPERLINK("https://files.afu.se/Downloads/Transcripts/Somewhere%20in%20the%20Skies%20(Ryan%20Sprague)/2019 02 09 - Ryan Sprague - JOIN THE PATREON CAMPAIGN!_hly5lozGpfY - transcript (automated).pdf","Transcript Link")</f>
        <v>Transcript Link</v>
      </c>
    </row>
    <row r="349" spans="1:13" ht="409.5">
      <c r="A349" s="1" t="s">
        <v>1736</v>
      </c>
      <c r="B349" s="1" t="s">
        <v>13</v>
      </c>
      <c r="C349" s="4" t="s">
        <v>1737</v>
      </c>
      <c r="D349" s="1" t="s">
        <v>1738</v>
      </c>
      <c r="E349" s="1" t="s">
        <v>1739</v>
      </c>
      <c r="F349" s="4" t="s">
        <v>17</v>
      </c>
      <c r="G349" s="1" t="s">
        <v>18</v>
      </c>
      <c r="H349" s="1" t="s">
        <v>19</v>
      </c>
      <c r="I349" s="1" t="s">
        <v>20</v>
      </c>
      <c r="J349" s="1" t="s">
        <v>1740</v>
      </c>
      <c r="K349" s="1" t="s">
        <v>22</v>
      </c>
      <c r="L349" s="1" t="str">
        <f>HYPERLINK("https://files.afu.se/Downloads/Transcripts/Somewhere%20in%20the%20Skies%20(Ryan%20Sprague)/2019 02 06 - Ryan Sprague - Ryan Sprague  Expanding Ryan's Perspective!_p54FMV3JwNQ - transcript (automated).pdf","Transcript Link")</f>
        <v>Transcript Link</v>
      </c>
      <c r="M349" s="2" t="str">
        <f>HYPERLINK("https://files.afu.se/Downloads/Transcripts/Somewhere%20in%20the%20Skies%20(Ryan%20Sprague)/2019 02 06 - Ryan Sprague - Ryan Sprague  Expanding Ryan's Perspective!_p54FMV3JwNQ - transcript (automated).pdf","Transcript Link")</f>
        <v>Transcript Link</v>
      </c>
    </row>
    <row r="350" spans="1:13" ht="409.5">
      <c r="A350" s="1" t="s">
        <v>1741</v>
      </c>
      <c r="B350" s="1" t="s">
        <v>13</v>
      </c>
      <c r="C350" s="4" t="s">
        <v>1742</v>
      </c>
      <c r="D350" s="1" t="s">
        <v>1743</v>
      </c>
      <c r="E350" s="1" t="s">
        <v>1744</v>
      </c>
      <c r="F350" s="4" t="s">
        <v>17</v>
      </c>
      <c r="G350" s="1" t="s">
        <v>18</v>
      </c>
      <c r="H350" s="1" t="s">
        <v>19</v>
      </c>
      <c r="I350" s="1" t="s">
        <v>20</v>
      </c>
      <c r="J350" s="1" t="s">
        <v>1745</v>
      </c>
      <c r="K350" s="1" t="s">
        <v>22</v>
      </c>
      <c r="L350" s="1" t="str">
        <f>HYPERLINK("https://files.afu.se/Downloads/Transcripts/Somewhere%20in%20the%20Skies%20(Ryan%20Sprague)/2019 02 04 - Ryan Sprague - Somewhere in the Skies  UFO Happy Hour  Volume Two_lgJy7DUGlxc - transcript (automated).pdf","Transcript Link")</f>
        <v>Transcript Link</v>
      </c>
      <c r="M350" s="2" t="str">
        <f>HYPERLINK("https://files.afu.se/Downloads/Transcripts/Somewhere%20in%20the%20Skies%20(Ryan%20Sprague)/2019 02 04 - Ryan Sprague - Somewhere in the Skies  UFO Happy Hour  Volume Two_lgJy7DUGlxc - transcript (automated).pdf","Transcript Link")</f>
        <v>Transcript Link</v>
      </c>
    </row>
    <row r="351" spans="1:13" ht="409.5">
      <c r="A351" s="1" t="s">
        <v>1746</v>
      </c>
      <c r="B351" s="1" t="s">
        <v>13</v>
      </c>
      <c r="C351" s="4" t="s">
        <v>1747</v>
      </c>
      <c r="D351" s="1" t="s">
        <v>1748</v>
      </c>
      <c r="E351" s="1" t="s">
        <v>1749</v>
      </c>
      <c r="F351" s="4" t="s">
        <v>17</v>
      </c>
      <c r="G351" s="1" t="s">
        <v>18</v>
      </c>
      <c r="H351" s="1" t="s">
        <v>19</v>
      </c>
      <c r="I351" s="1" t="s">
        <v>20</v>
      </c>
      <c r="J351" s="1" t="s">
        <v>1750</v>
      </c>
      <c r="K351" s="1" t="s">
        <v>22</v>
      </c>
      <c r="L351" s="1" t="str">
        <f>HYPERLINK("https://files.afu.se/Downloads/Transcripts/Somewhere%20in%20the%20Skies%20(Ryan%20Sprague)/2019 01 30 - Ryan Sprague - Ryan Sprague - UFO Roundtable (Ryan, Jim, Micah, Clayton)_0kctprThp_Y - transcript (automated).pdf","Transcript Link")</f>
        <v>Transcript Link</v>
      </c>
      <c r="M351" s="2" t="str">
        <f>HYPERLINK("https://files.afu.se/Downloads/Transcripts/Somewhere%20in%20the%20Skies%20(Ryan%20Sprague)/2019 01 30 - Ryan Sprague - Ryan Sprague - UFO Roundtable (Ryan, Jim, Micah, Clayton)_0kctprThp_Y - transcript (automated).pdf","Transcript Link")</f>
        <v>Transcript Link</v>
      </c>
    </row>
    <row r="352" spans="1:13" ht="409.5">
      <c r="A352" s="1" t="s">
        <v>1751</v>
      </c>
      <c r="B352" s="1" t="s">
        <v>13</v>
      </c>
      <c r="C352" s="4" t="s">
        <v>1752</v>
      </c>
      <c r="D352" s="1" t="s">
        <v>1753</v>
      </c>
      <c r="E352" s="1" t="s">
        <v>1754</v>
      </c>
      <c r="F352" s="4" t="s">
        <v>17</v>
      </c>
      <c r="G352" s="1" t="s">
        <v>18</v>
      </c>
      <c r="H352" s="1" t="s">
        <v>19</v>
      </c>
      <c r="I352" s="1" t="s">
        <v>20</v>
      </c>
      <c r="J352" s="1" t="s">
        <v>1755</v>
      </c>
      <c r="K352" s="1" t="s">
        <v>22</v>
      </c>
      <c r="L352" s="1" t="str">
        <f>HYPERLINK("https://files.afu.se/Downloads/Transcripts/Somewhere%20in%20the%20Skies%20(Ryan%20Sprague)/2019 01 28 - Ryan Sprague - Somewhere in the Skies  American Cosmic_j2BLNTWWKPM - transcript (automated).pdf","Transcript Link")</f>
        <v>Transcript Link</v>
      </c>
      <c r="M352" s="2" t="str">
        <f>HYPERLINK("https://files.afu.se/Downloads/Transcripts/Somewhere%20in%20the%20Skies%20(Ryan%20Sprague)/2019 01 28 - Ryan Sprague - Somewhere in the Skies  American Cosmic_j2BLNTWWKPM - transcript (automated).pdf","Transcript Link")</f>
        <v>Transcript Link</v>
      </c>
    </row>
    <row r="353" spans="1:13" ht="409.5">
      <c r="A353" s="1" t="s">
        <v>1756</v>
      </c>
      <c r="B353" s="1" t="s">
        <v>13</v>
      </c>
      <c r="C353" s="4" t="s">
        <v>1757</v>
      </c>
      <c r="D353" s="1" t="s">
        <v>1758</v>
      </c>
      <c r="E353" s="1" t="s">
        <v>1759</v>
      </c>
      <c r="F353" s="4" t="s">
        <v>17</v>
      </c>
      <c r="G353" s="1" t="s">
        <v>18</v>
      </c>
      <c r="H353" s="1" t="s">
        <v>19</v>
      </c>
      <c r="I353" s="1" t="s">
        <v>20</v>
      </c>
      <c r="J353" s="1" t="s">
        <v>1760</v>
      </c>
      <c r="K353" s="1" t="s">
        <v>22</v>
      </c>
      <c r="L353" s="1" t="str">
        <f>HYPERLINK("https://files.afu.se/Downloads/Transcripts/Somewhere%20in%20the%20Skies%20(Ryan%20Sprague)/2019 01 26 - Ryan Sprague - Ryan Sprague   Ask Me Anything %231_vgkPFEkz1jA - transcript (automated).pdf","Transcript Link")</f>
        <v>Transcript Link</v>
      </c>
      <c r="M353" s="2" t="str">
        <f>HYPERLINK("https://files.afu.se/Downloads/Transcripts/Somewhere%20in%20the%20Skies%20(Ryan%20Sprague)/2019 01 26 - Ryan Sprague - Ryan Sprague   Ask Me Anything %231_vgkPFEkz1jA - transcript (automated).pdf","Transcript Link")</f>
        <v>Transcript Link</v>
      </c>
    </row>
    <row r="354" spans="1:13" ht="409.5">
      <c r="A354" s="1" t="s">
        <v>1761</v>
      </c>
      <c r="B354" s="1" t="s">
        <v>13</v>
      </c>
      <c r="C354" s="4" t="s">
        <v>1762</v>
      </c>
      <c r="D354" s="1" t="s">
        <v>1763</v>
      </c>
      <c r="E354" s="1" t="s">
        <v>1764</v>
      </c>
      <c r="F354" s="4" t="s">
        <v>17</v>
      </c>
      <c r="G354" s="1" t="s">
        <v>18</v>
      </c>
      <c r="H354" s="1" t="s">
        <v>19</v>
      </c>
      <c r="I354" s="1" t="s">
        <v>20</v>
      </c>
      <c r="J354" s="1" t="s">
        <v>1765</v>
      </c>
      <c r="K354" s="1" t="s">
        <v>22</v>
      </c>
      <c r="L354" s="1" t="str">
        <f>HYPERLINK("https://files.afu.se/Downloads/Transcripts/Somewhere%20in%20the%20Skies%20(Ryan%20Sprague)/2019 01 19 - Ryan Sprague - Somewhere in the Skies  Hellier_DA1rtuCFtR8 - transcript (automated).pdf","Transcript Link")</f>
        <v>Transcript Link</v>
      </c>
      <c r="M354" s="2" t="str">
        <f>HYPERLINK("https://files.afu.se/Downloads/Transcripts/Somewhere%20in%20the%20Skies%20(Ryan%20Sprague)/2019 01 19 - Ryan Sprague - Somewhere in the Skies  Hellier_DA1rtuCFtR8 - transcript (automated).pdf","Transcript Link")</f>
        <v>Transcript Link</v>
      </c>
    </row>
    <row r="355" spans="1:13" ht="409.5">
      <c r="A355" s="1" t="s">
        <v>1766</v>
      </c>
      <c r="B355" s="1" t="s">
        <v>13</v>
      </c>
      <c r="C355" s="4" t="s">
        <v>1767</v>
      </c>
      <c r="D355" s="1" t="s">
        <v>1768</v>
      </c>
      <c r="E355" s="1" t="s">
        <v>1769</v>
      </c>
      <c r="F355" s="4" t="s">
        <v>17</v>
      </c>
      <c r="G355" s="1" t="s">
        <v>18</v>
      </c>
      <c r="H355" s="1" t="s">
        <v>19</v>
      </c>
      <c r="I355" s="1" t="s">
        <v>20</v>
      </c>
      <c r="J355" s="1" t="s">
        <v>1770</v>
      </c>
      <c r="K355" s="1" t="s">
        <v>22</v>
      </c>
      <c r="L355" s="1" t="str">
        <f>HYPERLINK("https://files.afu.se/Downloads/Transcripts/Somewhere%20in%20the%20Skies%20(Ryan%20Sprague)/2019 01 14 - Ryan Sprague - Somewhere in the Skies  UFOs in Pop Culture_Lh3h0yLZW0s - transcript (automated).pdf","Transcript Link")</f>
        <v>Transcript Link</v>
      </c>
      <c r="M355" s="2" t="str">
        <f>HYPERLINK("https://files.afu.se/Downloads/Transcripts/Somewhere%20in%20the%20Skies%20(Ryan%20Sprague)/2019 01 14 - Ryan Sprague - Somewhere in the Skies  UFOs in Pop Culture_Lh3h0yLZW0s - transcript (automated).pdf","Transcript Link")</f>
        <v>Transcript Link</v>
      </c>
    </row>
    <row r="356" spans="1:13" ht="409.5">
      <c r="A356" s="1" t="s">
        <v>1771</v>
      </c>
      <c r="B356" s="1" t="s">
        <v>13</v>
      </c>
      <c r="C356" s="4" t="s">
        <v>1772</v>
      </c>
      <c r="D356" s="1" t="s">
        <v>1773</v>
      </c>
      <c r="E356" s="1" t="s">
        <v>1774</v>
      </c>
      <c r="F356" s="4" t="s">
        <v>17</v>
      </c>
      <c r="G356" s="1" t="s">
        <v>18</v>
      </c>
      <c r="H356" s="1" t="s">
        <v>19</v>
      </c>
      <c r="I356" s="1" t="s">
        <v>20</v>
      </c>
      <c r="J356" s="1" t="s">
        <v>1775</v>
      </c>
      <c r="K356" s="1" t="s">
        <v>22</v>
      </c>
      <c r="L356" s="1" t="str">
        <f>HYPERLINK("https://files.afu.se/Downloads/Transcripts/Somewhere%20in%20the%20Skies%20(Ryan%20Sprague)/2019 01 12 - Ryan Sprague - ROSWELL  MYSTERIES DECODED Available Now on CW Seed!_jZRXuEVorVE - transcript (automated).pdf","Transcript Link")</f>
        <v>Transcript Link</v>
      </c>
      <c r="M356" s="2" t="str">
        <f>HYPERLINK("https://files.afu.se/Downloads/Transcripts/Somewhere%20in%20the%20Skies%20(Ryan%20Sprague)/2019 01 12 - Ryan Sprague - ROSWELL  MYSTERIES DECODED Available Now on CW Seed!_jZRXuEVorVE - transcript (automated).pdf","Transcript Link")</f>
        <v>Transcript Link</v>
      </c>
    </row>
    <row r="357" spans="1:13" ht="409.5">
      <c r="A357" s="1" t="s">
        <v>1776</v>
      </c>
      <c r="B357" s="1" t="s">
        <v>13</v>
      </c>
      <c r="C357" s="4" t="s">
        <v>1777</v>
      </c>
      <c r="D357" s="1" t="s">
        <v>1778</v>
      </c>
      <c r="E357" s="1" t="s">
        <v>1779</v>
      </c>
      <c r="F357" s="4" t="s">
        <v>17</v>
      </c>
      <c r="G357" s="1" t="s">
        <v>18</v>
      </c>
      <c r="H357" s="1" t="s">
        <v>19</v>
      </c>
      <c r="I357" s="1" t="s">
        <v>20</v>
      </c>
      <c r="J357" s="1" t="s">
        <v>1780</v>
      </c>
      <c r="K357" s="1" t="s">
        <v>22</v>
      </c>
      <c r="L357" s="1" t="str">
        <f>HYPERLINK("https://files.afu.se/Downloads/Transcripts/Somewhere%20in%20the%20Skies%20(Ryan%20Sprague)/2019 01 07 - Ryan Sprague - Somewhere in the Skies  Project Blue Book_I9chKAmLyjs - transcript (automated).pdf","Transcript Link")</f>
        <v>Transcript Link</v>
      </c>
      <c r="M357" s="2" t="str">
        <f>HYPERLINK("https://files.afu.se/Downloads/Transcripts/Somewhere%20in%20the%20Skies%20(Ryan%20Sprague)/2019 01 07 - Ryan Sprague - Somewhere in the Skies  Project Blue Book_I9chKAmLyjs - transcript (automated).pdf","Transcript Link")</f>
        <v>Transcript Link</v>
      </c>
    </row>
    <row r="358" spans="1:13" ht="409.5">
      <c r="A358" s="1" t="s">
        <v>1781</v>
      </c>
      <c r="B358" s="1" t="s">
        <v>13</v>
      </c>
      <c r="C358" s="4" t="s">
        <v>1782</v>
      </c>
      <c r="D358" s="1" t="s">
        <v>1783</v>
      </c>
      <c r="E358" s="1" t="s">
        <v>1784</v>
      </c>
      <c r="F358" s="4" t="s">
        <v>17</v>
      </c>
      <c r="G358" s="1" t="s">
        <v>18</v>
      </c>
      <c r="H358" s="1" t="s">
        <v>19</v>
      </c>
      <c r="I358" s="1" t="s">
        <v>20</v>
      </c>
      <c r="J358" s="1" t="s">
        <v>1785</v>
      </c>
      <c r="K358" s="1" t="s">
        <v>22</v>
      </c>
      <c r="L358" s="1" t="str">
        <f>HYPERLINK("https://files.afu.se/Downloads/Transcripts/Somewhere%20in%20the%20Skies%20(Ryan%20Sprague)/2018 12 30 - Ryan Sprague - Somewhere in the Skies  Confessions of a UFO Investigator_LxWPnVihg_A - transcript (automated).pdf","Transcript Link")</f>
        <v>Transcript Link</v>
      </c>
      <c r="M358" s="2" t="str">
        <f>HYPERLINK("https://files.afu.se/Downloads/Transcripts/Somewhere%20in%20the%20Skies%20(Ryan%20Sprague)/2018 12 30 - Ryan Sprague - Somewhere in the Skies  Confessions of a UFO Investigator_LxWPnVihg_A - transcript (automated).pdf","Transcript Link")</f>
        <v>Transcript Link</v>
      </c>
    </row>
    <row r="359" spans="1:13" ht="409.5">
      <c r="A359" s="1" t="s">
        <v>1786</v>
      </c>
      <c r="B359" s="1" t="s">
        <v>13</v>
      </c>
      <c r="C359" s="4" t="s">
        <v>1787</v>
      </c>
      <c r="D359" s="1" t="s">
        <v>1788</v>
      </c>
      <c r="E359" s="1" t="s">
        <v>1789</v>
      </c>
      <c r="F359" s="4" t="s">
        <v>17</v>
      </c>
      <c r="G359" s="1" t="s">
        <v>18</v>
      </c>
      <c r="H359" s="1" t="s">
        <v>19</v>
      </c>
      <c r="I359" s="1" t="s">
        <v>20</v>
      </c>
      <c r="J359" s="1" t="s">
        <v>1790</v>
      </c>
      <c r="K359" s="1" t="s">
        <v>22</v>
      </c>
      <c r="L359" s="1" t="str">
        <f>HYPERLINK("https://files.afu.se/Downloads/Transcripts/Somewhere%20in%20the%20Skies%20(Ryan%20Sprague)/2018 12 24 - Ryan Sprague - Somewhere in the Skies  Bonus Holiday Roundtable!_dJaQMwy2A1g - transcript (automated).pdf","Transcript Link")</f>
        <v>Transcript Link</v>
      </c>
      <c r="M359" s="2" t="str">
        <f>HYPERLINK("https://files.afu.se/Downloads/Transcripts/Somewhere%20in%20the%20Skies%20(Ryan%20Sprague)/2018 12 24 - Ryan Sprague - Somewhere in the Skies  Bonus Holiday Roundtable!_dJaQMwy2A1g - transcript (automated).pdf","Transcript Link")</f>
        <v>Transcript Link</v>
      </c>
    </row>
    <row r="360" spans="1:13" ht="409.5">
      <c r="A360" s="1" t="s">
        <v>1791</v>
      </c>
      <c r="B360" s="1" t="s">
        <v>13</v>
      </c>
      <c r="C360" s="4" t="s">
        <v>1792</v>
      </c>
      <c r="D360" s="1" t="s">
        <v>1793</v>
      </c>
      <c r="E360" s="1" t="s">
        <v>1794</v>
      </c>
      <c r="F360" s="4" t="s">
        <v>17</v>
      </c>
      <c r="G360" s="1" t="s">
        <v>18</v>
      </c>
      <c r="H360" s="1" t="s">
        <v>19</v>
      </c>
      <c r="I360" s="1" t="s">
        <v>20</v>
      </c>
      <c r="J360" s="1" t="s">
        <v>1795</v>
      </c>
      <c r="K360" s="1" t="s">
        <v>22</v>
      </c>
      <c r="L360" s="1" t="str">
        <f>HYPERLINK("https://files.afu.se/Downloads/Transcripts/Somewhere%20in%20the%20Skies%20(Ryan%20Sprague)/2018 12 23 - Ryan Sprague - Somewhere in the Skies  Fire in the Sky Review_szVAYCxLzYI - transcript (automated).pdf","Transcript Link")</f>
        <v>Transcript Link</v>
      </c>
      <c r="M360" s="2" t="str">
        <f>HYPERLINK("https://files.afu.se/Downloads/Transcripts/Somewhere%20in%20the%20Skies%20(Ryan%20Sprague)/2018 12 23 - Ryan Sprague - Somewhere in the Skies  Fire in the Sky Review_szVAYCxLzYI - transcript (automated).pdf","Transcript Link")</f>
        <v>Transcript Link</v>
      </c>
    </row>
    <row r="361" spans="1:13" ht="285">
      <c r="A361" s="1" t="s">
        <v>1796</v>
      </c>
      <c r="B361" s="1" t="s">
        <v>13</v>
      </c>
      <c r="C361" s="4" t="s">
        <v>1797</v>
      </c>
      <c r="D361" s="1" t="s">
        <v>1798</v>
      </c>
      <c r="E361" s="1" t="s">
        <v>1799</v>
      </c>
      <c r="F361" s="4" t="s">
        <v>17</v>
      </c>
      <c r="G361" s="1" t="s">
        <v>18</v>
      </c>
      <c r="H361" s="1" t="s">
        <v>19</v>
      </c>
      <c r="I361" s="1" t="s">
        <v>20</v>
      </c>
      <c r="J361" s="1" t="s">
        <v>1800</v>
      </c>
      <c r="K361" s="1" t="s">
        <v>22</v>
      </c>
      <c r="L361" s="1" t="str">
        <f>HYPERLINK("https://files.afu.se/Downloads/Transcripts/Somewhere%20in%20the%20Skies%20(Ryan%20Sprague)/2018 12 18 - Ryan Sprague - Greg Eghigian  Finding Meaning in UFOs_srKQAFPGYnQ - transcript (automated).pdf","Transcript Link")</f>
        <v>Transcript Link</v>
      </c>
      <c r="M361" s="2" t="str">
        <f>HYPERLINK("https://files.afu.se/Downloads/Transcripts/Somewhere%20in%20the%20Skies%20(Ryan%20Sprague)/2018 12 18 - Ryan Sprague - Greg Eghigian  Finding Meaning in UFOs_srKQAFPGYnQ - transcript (automated).pdf","Transcript Link")</f>
        <v>Transcript Link</v>
      </c>
    </row>
    <row r="362" spans="1:13" ht="409.5">
      <c r="A362" s="1" t="s">
        <v>1801</v>
      </c>
      <c r="B362" s="1" t="s">
        <v>13</v>
      </c>
      <c r="C362" s="4" t="s">
        <v>1802</v>
      </c>
      <c r="D362" s="1" t="s">
        <v>1803</v>
      </c>
      <c r="E362" s="1" t="s">
        <v>1804</v>
      </c>
      <c r="F362" s="4" t="s">
        <v>17</v>
      </c>
      <c r="G362" s="1" t="s">
        <v>18</v>
      </c>
      <c r="H362" s="1" t="s">
        <v>19</v>
      </c>
      <c r="I362" s="1" t="s">
        <v>20</v>
      </c>
      <c r="J362" s="1" t="s">
        <v>1805</v>
      </c>
      <c r="K362" s="1" t="s">
        <v>22</v>
      </c>
      <c r="L362" s="1" t="str">
        <f>HYPERLINK("https://files.afu.se/Downloads/Transcripts/Somewhere%20in%20the%20Skies%20(Ryan%20Sprague)/2018 12 17 - Ryan Sprague - Somewhere in the Skies  2018 UFO Year in Review_spc1__9RQNM - transcript (automated).pdf","Transcript Link")</f>
        <v>Transcript Link</v>
      </c>
      <c r="M362" s="2" t="str">
        <f>HYPERLINK("https://files.afu.se/Downloads/Transcripts/Somewhere%20in%20the%20Skies%20(Ryan%20Sprague)/2018 12 17 - Ryan Sprague - Somewhere in the Skies  2018 UFO Year in Review_spc1__9RQNM - transcript (automated).pdf","Transcript Link")</f>
        <v>Transcript Link</v>
      </c>
    </row>
    <row r="363" spans="1:13" ht="409.5">
      <c r="A363" s="1" t="s">
        <v>1806</v>
      </c>
      <c r="B363" s="1" t="s">
        <v>13</v>
      </c>
      <c r="C363" s="4" t="s">
        <v>1807</v>
      </c>
      <c r="D363" s="1" t="s">
        <v>1808</v>
      </c>
      <c r="E363" s="1" t="s">
        <v>1809</v>
      </c>
      <c r="F363" s="4" t="s">
        <v>17</v>
      </c>
      <c r="G363" s="1" t="s">
        <v>18</v>
      </c>
      <c r="H363" s="1" t="s">
        <v>19</v>
      </c>
      <c r="I363" s="1" t="s">
        <v>20</v>
      </c>
      <c r="J363" s="1" t="s">
        <v>1810</v>
      </c>
      <c r="K363" s="1" t="s">
        <v>22</v>
      </c>
      <c r="L363" s="1" t="str">
        <f>HYPERLINK("https://files.afu.se/Downloads/Transcripts/Somewhere%20in%20the%20Skies%20(Ryan%20Sprague)/2018 12 10 - Ryan Sprague - Somewhere in the Skies  The Black Vault, AATIP, and Behavioral Modification_1iNVCzWSBW0 - transcript (automated).pdf","Transcript Link")</f>
        <v>Transcript Link</v>
      </c>
      <c r="M363" s="2" t="str">
        <f>HYPERLINK("https://files.afu.se/Downloads/Transcripts/Somewhere%20in%20the%20Skies%20(Ryan%20Sprague)/2018 12 10 - Ryan Sprague - Somewhere in the Skies  The Black Vault, AATIP, and Behavioral Modification_1iNVCzWSBW0 - transcript (automated).pdf","Transcript Link")</f>
        <v>Transcript Link</v>
      </c>
    </row>
    <row r="364" spans="1:13" ht="409.5">
      <c r="A364" s="1" t="s">
        <v>1811</v>
      </c>
      <c r="B364" s="1" t="s">
        <v>13</v>
      </c>
      <c r="C364" s="4" t="s">
        <v>1812</v>
      </c>
      <c r="D364" s="1" t="s">
        <v>1813</v>
      </c>
      <c r="E364" s="1" t="s">
        <v>1814</v>
      </c>
      <c r="F364" s="4" t="s">
        <v>17</v>
      </c>
      <c r="G364" s="1" t="s">
        <v>18</v>
      </c>
      <c r="H364" s="1" t="s">
        <v>19</v>
      </c>
      <c r="I364" s="1" t="s">
        <v>20</v>
      </c>
      <c r="J364" s="1" t="s">
        <v>1815</v>
      </c>
      <c r="K364" s="1" t="s">
        <v>22</v>
      </c>
      <c r="L364" s="1" t="str">
        <f>HYPERLINK("https://files.afu.se/Downloads/Transcripts/Somewhere%20in%20the%20Skies%20(Ryan%20Sprague)/2018 12 06 - Ryan Sprague - Ryan Sprague at the International UFO Congress (Teaser)_yKF-uhZu6f0 - transcript (automated).pdf","Transcript Link")</f>
        <v>Transcript Link</v>
      </c>
      <c r="M364" s="2" t="str">
        <f>HYPERLINK("https://files.afu.se/Downloads/Transcripts/Somewhere%20in%20the%20Skies%20(Ryan%20Sprague)/2018 12 06 - Ryan Sprague - Ryan Sprague at the International UFO Congress (Teaser)_yKF-uhZu6f0 - transcript (automated).pdf","Transcript Link")</f>
        <v>Transcript Link</v>
      </c>
    </row>
    <row r="365" spans="1:13" ht="409.5">
      <c r="A365" s="1" t="s">
        <v>1816</v>
      </c>
      <c r="B365" s="1" t="s">
        <v>13</v>
      </c>
      <c r="C365" s="4" t="s">
        <v>1817</v>
      </c>
      <c r="D365" s="1" t="s">
        <v>1818</v>
      </c>
      <c r="E365" s="1" t="s">
        <v>1819</v>
      </c>
      <c r="F365" s="4" t="s">
        <v>17</v>
      </c>
      <c r="G365" s="1" t="s">
        <v>18</v>
      </c>
      <c r="H365" s="1" t="s">
        <v>19</v>
      </c>
      <c r="I365" s="1" t="s">
        <v>20</v>
      </c>
      <c r="J365" s="1" t="s">
        <v>1820</v>
      </c>
      <c r="K365" s="1" t="s">
        <v>22</v>
      </c>
      <c r="L365" s="1" t="str">
        <f>HYPERLINK("https://files.afu.se/Downloads/Transcripts/Somewhere%20in%20the%20Skies%20(Ryan%20Sprague)/2018 12 03 - Ryan Sprague - Somewhere in the Skies  Witness Accounts  Recorded LIVE at AlienCon_pDopawLWSek - transcript (automated).pdf","Transcript Link")</f>
        <v>Transcript Link</v>
      </c>
      <c r="M365" s="2" t="str">
        <f>HYPERLINK("https://files.afu.se/Downloads/Transcripts/Somewhere%20in%20the%20Skies%20(Ryan%20Sprague)/2018 12 03 - Ryan Sprague - Somewhere in the Skies  Witness Accounts  Recorded LIVE at AlienCon_pDopawLWSek - transcript (automated).pdf","Transcript Link")</f>
        <v>Transcript Link</v>
      </c>
    </row>
    <row r="366" spans="1:13" ht="409.5">
      <c r="A366" s="1" t="s">
        <v>1821</v>
      </c>
      <c r="B366" s="1" t="s">
        <v>13</v>
      </c>
      <c r="C366" s="4" t="s">
        <v>1822</v>
      </c>
      <c r="D366" s="1" t="s">
        <v>1823</v>
      </c>
      <c r="E366" s="1" t="s">
        <v>1824</v>
      </c>
      <c r="F366" s="4" t="s">
        <v>17</v>
      </c>
      <c r="G366" s="1" t="s">
        <v>18</v>
      </c>
      <c r="H366" s="1" t="s">
        <v>19</v>
      </c>
      <c r="I366" s="1" t="s">
        <v>20</v>
      </c>
      <c r="J366" s="1" t="s">
        <v>1825</v>
      </c>
      <c r="K366" s="1" t="s">
        <v>22</v>
      </c>
      <c r="L366" s="1" t="str">
        <f>HYPERLINK("https://files.afu.se/Downloads/Transcripts/Somewhere%20in%20the%20Skies%20(Ryan%20Sprague)/2018 11 26 - Ryan Sprague - Somewhere in the Skies  Bob Lazar  Area 51 &amp; UFOs_98V7sriARww - transcript (automated).pdf","Transcript Link")</f>
        <v>Transcript Link</v>
      </c>
      <c r="M366" s="2" t="str">
        <f>HYPERLINK("https://files.afu.se/Downloads/Transcripts/Somewhere%20in%20the%20Skies%20(Ryan%20Sprague)/2018 11 26 - Ryan Sprague - Somewhere in the Skies  Bob Lazar  Area 51 &amp; UFOs_98V7sriARww - transcript (automated).pdf","Transcript Link")</f>
        <v>Transcript Link</v>
      </c>
    </row>
    <row r="367" spans="1:13" ht="409.5">
      <c r="A367" s="1" t="s">
        <v>1826</v>
      </c>
      <c r="B367" s="1" t="s">
        <v>13</v>
      </c>
      <c r="C367" s="4" t="s">
        <v>1827</v>
      </c>
      <c r="D367" s="1" t="s">
        <v>1828</v>
      </c>
      <c r="E367" s="1" t="s">
        <v>1829</v>
      </c>
      <c r="F367" s="4" t="s">
        <v>17</v>
      </c>
      <c r="G367" s="1" t="s">
        <v>18</v>
      </c>
      <c r="H367" s="1" t="s">
        <v>19</v>
      </c>
      <c r="I367" s="1" t="s">
        <v>20</v>
      </c>
      <c r="J367" s="1" t="s">
        <v>1830</v>
      </c>
      <c r="K367" s="1" t="s">
        <v>22</v>
      </c>
      <c r="L367" s="1" t="str">
        <f>HYPERLINK("https://files.afu.se/Downloads/Transcripts/Somewhere%20in%20the%20Skies%20(Ryan%20Sprague)/2018 11 24 - Ryan Sprague - Ryan Sprague and Dean Alioto  The McPherson Tape. From AlienCon Baltimore 2018_PtbHXUkfYj4 - transcript (automated).pdf","Transcript Link")</f>
        <v>Transcript Link</v>
      </c>
      <c r="M367" s="2" t="str">
        <f>HYPERLINK("https://files.afu.se/Downloads/Transcripts/Somewhere%20in%20the%20Skies%20(Ryan%20Sprague)/2018 11 24 - Ryan Sprague - Ryan Sprague and Dean Alioto  The McPherson Tape. From AlienCon Baltimore 2018_PtbHXUkfYj4 - transcript (automated).pdf","Transcript Link")</f>
        <v>Transcript Link</v>
      </c>
    </row>
    <row r="368" spans="1:13" ht="409.5">
      <c r="A368" s="1" t="s">
        <v>1831</v>
      </c>
      <c r="B368" s="1" t="s">
        <v>13</v>
      </c>
      <c r="C368" s="4" t="s">
        <v>1832</v>
      </c>
      <c r="D368" s="1" t="s">
        <v>1833</v>
      </c>
      <c r="E368" s="1" t="s">
        <v>1834</v>
      </c>
      <c r="F368" s="4" t="s">
        <v>17</v>
      </c>
      <c r="G368" s="1" t="s">
        <v>18</v>
      </c>
      <c r="H368" s="1" t="s">
        <v>19</v>
      </c>
      <c r="I368" s="1" t="s">
        <v>20</v>
      </c>
      <c r="J368" s="1" t="s">
        <v>1835</v>
      </c>
      <c r="K368" s="1" t="s">
        <v>22</v>
      </c>
      <c r="L368" s="1" t="str">
        <f>HYPERLINK("https://files.afu.se/Downloads/Transcripts/Somewhere%20in%20the%20Skies%20(Ryan%20Sprague)/2018 11 21 - Ryan Sprague - Ryan Sprague and Richard Dolan  Transhumanism and Artificial Intelligence_VO4mw81jYbU - transcript (automated).pdf","Transcript Link")</f>
        <v>Transcript Link</v>
      </c>
      <c r="M368" s="2" t="str">
        <f>HYPERLINK("https://files.afu.se/Downloads/Transcripts/Somewhere%20in%20the%20Skies%20(Ryan%20Sprague)/2018 11 21 - Ryan Sprague - Ryan Sprague and Richard Dolan  Transhumanism and Artificial Intelligence_VO4mw81jYbU - transcript (automated).pdf","Transcript Link")</f>
        <v>Transcript Link</v>
      </c>
    </row>
    <row r="369" spans="1:13" ht="409.5">
      <c r="A369" s="1" t="s">
        <v>1836</v>
      </c>
      <c r="B369" s="1" t="s">
        <v>13</v>
      </c>
      <c r="C369" s="4" t="s">
        <v>1837</v>
      </c>
      <c r="D369" s="1" t="s">
        <v>1838</v>
      </c>
      <c r="E369" s="1" t="s">
        <v>1839</v>
      </c>
      <c r="F369" s="4" t="s">
        <v>17</v>
      </c>
      <c r="G369" s="1" t="s">
        <v>18</v>
      </c>
      <c r="H369" s="1" t="s">
        <v>19</v>
      </c>
      <c r="I369" s="1" t="s">
        <v>20</v>
      </c>
      <c r="J369" s="1" t="s">
        <v>1840</v>
      </c>
      <c r="K369" s="1" t="s">
        <v>22</v>
      </c>
      <c r="L369" s="1" t="str">
        <f>HYPERLINK("https://files.afu.se/Downloads/Transcripts/Somewhere%20in%20the%20Skies%20(Ryan%20Sprague)/2018 11 19 - Ryan Sprague - Somewhere in the Skies  Live from AlienCon Baltimore_2s3qW1q2KUE - transcript (automated).pdf","Transcript Link")</f>
        <v>Transcript Link</v>
      </c>
      <c r="M369" s="2" t="str">
        <f>HYPERLINK("https://files.afu.se/Downloads/Transcripts/Somewhere%20in%20the%20Skies%20(Ryan%20Sprague)/2018 11 19 - Ryan Sprague - Somewhere in the Skies  Live from AlienCon Baltimore_2s3qW1q2KUE - transcript (automated).pdf","Transcript Link")</f>
        <v>Transcript Link</v>
      </c>
    </row>
    <row r="370" spans="1:13" ht="409.5">
      <c r="A370" s="1" t="s">
        <v>1841</v>
      </c>
      <c r="B370" s="1" t="s">
        <v>13</v>
      </c>
      <c r="C370" s="4" t="s">
        <v>1842</v>
      </c>
      <c r="D370" s="1" t="s">
        <v>1843</v>
      </c>
      <c r="E370" s="1" t="s">
        <v>1844</v>
      </c>
      <c r="F370" s="4" t="s">
        <v>17</v>
      </c>
      <c r="G370" s="1" t="s">
        <v>18</v>
      </c>
      <c r="H370" s="1" t="s">
        <v>19</v>
      </c>
      <c r="I370" s="1" t="s">
        <v>20</v>
      </c>
      <c r="J370" s="1" t="s">
        <v>1845</v>
      </c>
      <c r="K370" s="1" t="s">
        <v>22</v>
      </c>
      <c r="L370" s="1" t="str">
        <f>HYPERLINK("https://files.afu.se/Downloads/Transcripts/Somewhere%20in%20the%20Skies%20(Ryan%20Sprague)/2018 11 16 - Ryan Sprague - Ryan Sprague - Double Unboxing!_hKV30tZjkg0 - transcript (automated).pdf","Transcript Link")</f>
        <v>Transcript Link</v>
      </c>
      <c r="M370" s="2" t="str">
        <f>HYPERLINK("https://files.afu.se/Downloads/Transcripts/Somewhere%20in%20the%20Skies%20(Ryan%20Sprague)/2018 11 16 - Ryan Sprague - Ryan Sprague - Double Unboxing!_hKV30tZjkg0 - transcript (automated).pdf","Transcript Link")</f>
        <v>Transcript Link</v>
      </c>
    </row>
    <row r="371" spans="1:13" ht="409.5">
      <c r="A371" s="1" t="s">
        <v>1846</v>
      </c>
      <c r="B371" s="1" t="s">
        <v>13</v>
      </c>
      <c r="C371" s="4" t="s">
        <v>1847</v>
      </c>
      <c r="D371" s="1" t="s">
        <v>1848</v>
      </c>
      <c r="E371" s="1" t="s">
        <v>1849</v>
      </c>
      <c r="F371" s="4" t="s">
        <v>17</v>
      </c>
      <c r="G371" s="1" t="s">
        <v>18</v>
      </c>
      <c r="H371" s="1" t="s">
        <v>19</v>
      </c>
      <c r="I371" s="1" t="s">
        <v>20</v>
      </c>
      <c r="J371" s="1" t="s">
        <v>1850</v>
      </c>
      <c r="K371" s="1" t="s">
        <v>22</v>
      </c>
      <c r="L371" s="1" t="str">
        <f>HYPERLINK("https://files.afu.se/Downloads/Transcripts/Somewhere%20in%20the%20Skies%20(Ryan%20Sprague)/2018 11 13 - Ryan Sprague - Ryan Sprague and Jeremy Corbell on UFOs (Fox News)_pNhJx_LiMQc - transcript (automated).pdf","Transcript Link")</f>
        <v>Transcript Link</v>
      </c>
      <c r="M371" s="2" t="str">
        <f>HYPERLINK("https://files.afu.se/Downloads/Transcripts/Somewhere%20in%20the%20Skies%20(Ryan%20Sprague)/2018 11 13 - Ryan Sprague - Ryan Sprague and Jeremy Corbell on UFOs (Fox News)_pNhJx_LiMQc - transcript (automated).pdf","Transcript Link")</f>
        <v>Transcript Link</v>
      </c>
    </row>
    <row r="372" spans="1:13" ht="409.5">
      <c r="A372" s="1" t="s">
        <v>1846</v>
      </c>
      <c r="B372" s="1" t="s">
        <v>13</v>
      </c>
      <c r="C372" s="4" t="s">
        <v>1851</v>
      </c>
      <c r="D372" s="1" t="s">
        <v>1852</v>
      </c>
      <c r="E372" s="1" t="s">
        <v>1853</v>
      </c>
      <c r="F372" s="4" t="s">
        <v>17</v>
      </c>
      <c r="G372" s="1" t="s">
        <v>18</v>
      </c>
      <c r="H372" s="1" t="s">
        <v>19</v>
      </c>
      <c r="I372" s="1" t="s">
        <v>20</v>
      </c>
      <c r="J372" s="1" t="s">
        <v>1854</v>
      </c>
      <c r="K372" s="1" t="s">
        <v>22</v>
      </c>
      <c r="L372" s="1" t="str">
        <f>HYPERLINK("https://files.afu.se/Downloads/Transcripts/Somewhere%20in%20the%20Skies%20(Ryan%20Sprague)/2018 11 13 - Ryan Sprague - Ryan Sprague and Richard Dolan on UFO Experiences (Live from AlienCon)_OXKkh_EwHZc - transcript (automated).pdf","Transcript Link")</f>
        <v>Transcript Link</v>
      </c>
      <c r="M372" s="2" t="str">
        <f>HYPERLINK("https://files.afu.se/Downloads/Transcripts/Somewhere%20in%20the%20Skies%20(Ryan%20Sprague)/2018 11 13 - Ryan Sprague - Ryan Sprague and Richard Dolan on UFO Experiences (Live from AlienCon)_OXKkh_EwHZc - transcript (automated).pdf","Transcript Link")</f>
        <v>Transcript Link</v>
      </c>
    </row>
    <row r="373" spans="1:13" ht="409.5">
      <c r="A373" s="1" t="s">
        <v>1855</v>
      </c>
      <c r="B373" s="1" t="s">
        <v>13</v>
      </c>
      <c r="C373" s="4" t="s">
        <v>1856</v>
      </c>
      <c r="D373" s="1" t="s">
        <v>1857</v>
      </c>
      <c r="E373" s="1" t="s">
        <v>1858</v>
      </c>
      <c r="F373" s="4" t="s">
        <v>17</v>
      </c>
      <c r="G373" s="1" t="s">
        <v>18</v>
      </c>
      <c r="H373" s="1" t="s">
        <v>19</v>
      </c>
      <c r="I373" s="1" t="s">
        <v>20</v>
      </c>
      <c r="J373" s="1" t="s">
        <v>1859</v>
      </c>
      <c r="K373" s="1" t="s">
        <v>22</v>
      </c>
      <c r="L373" s="1" t="str">
        <f>HYPERLINK("https://files.afu.se/Downloads/Transcripts/Somewhere%20in%20the%20Skies%20(Ryan%20Sprague)/2018 11 12 - Ryan Sprague - Somewhere in the Skies  Ask Me Anything!_2_LgXF6dUzY - transcript (automated).pdf","Transcript Link")</f>
        <v>Transcript Link</v>
      </c>
      <c r="M373" s="2" t="str">
        <f>HYPERLINK("https://files.afu.se/Downloads/Transcripts/Somewhere%20in%20the%20Skies%20(Ryan%20Sprague)/2018 11 12 - Ryan Sprague - Somewhere in the Skies  Ask Me Anything!_2_LgXF6dUzY - transcript (automated).pdf","Transcript Link")</f>
        <v>Transcript Link</v>
      </c>
    </row>
    <row r="374" spans="1:13" ht="409.5">
      <c r="A374" s="1" t="s">
        <v>1860</v>
      </c>
      <c r="B374" s="1" t="s">
        <v>13</v>
      </c>
      <c r="C374" s="4" t="s">
        <v>1861</v>
      </c>
      <c r="D374" s="1" t="s">
        <v>1862</v>
      </c>
      <c r="E374" s="1" t="s">
        <v>1863</v>
      </c>
      <c r="F374" s="4" t="s">
        <v>17</v>
      </c>
      <c r="G374" s="1" t="s">
        <v>18</v>
      </c>
      <c r="H374" s="1" t="s">
        <v>19</v>
      </c>
      <c r="I374" s="1" t="s">
        <v>20</v>
      </c>
      <c r="J374" s="1" t="s">
        <v>1864</v>
      </c>
      <c r="K374" s="1" t="s">
        <v>22</v>
      </c>
      <c r="L374" s="1" t="str">
        <f>HYPERLINK("https://files.afu.se/Downloads/Transcripts/Somewhere%20in%20the%20Skies%20(Ryan%20Sprague)/2018 11 05 - Ryan Sprague - Somewhere in the Skies  Tell My Story  June Crain, the Air Force &amp; UFOs_kxAgtyxvuhg - transcript (automated).pdf","Transcript Link")</f>
        <v>Transcript Link</v>
      </c>
      <c r="M374" s="2" t="str">
        <f>HYPERLINK("https://files.afu.se/Downloads/Transcripts/Somewhere%20in%20the%20Skies%20(Ryan%20Sprague)/2018 11 05 - Ryan Sprague - Somewhere in the Skies  Tell My Story  June Crain, the Air Force &amp; UFOs_kxAgtyxvuhg - transcript (automated).pdf","Transcript Link")</f>
        <v>Transcript Link</v>
      </c>
    </row>
    <row r="375" spans="1:13" ht="409.5">
      <c r="A375" s="1" t="s">
        <v>1865</v>
      </c>
      <c r="B375" s="1" t="s">
        <v>13</v>
      </c>
      <c r="C375" s="4" t="s">
        <v>1866</v>
      </c>
      <c r="D375" s="1" t="s">
        <v>1867</v>
      </c>
      <c r="E375" s="1" t="s">
        <v>1868</v>
      </c>
      <c r="F375" s="4" t="s">
        <v>17</v>
      </c>
      <c r="G375" s="1" t="s">
        <v>18</v>
      </c>
      <c r="H375" s="1" t="s">
        <v>19</v>
      </c>
      <c r="I375" s="1" t="s">
        <v>20</v>
      </c>
      <c r="J375" s="1" t="s">
        <v>1869</v>
      </c>
      <c r="K375" s="1" t="s">
        <v>22</v>
      </c>
      <c r="L375" s="1" t="str">
        <f>HYPERLINK("https://files.afu.se/Downloads/Transcripts/Somewhere%20in%20the%20Skies%20(Ryan%20Sprague)/2018 10 29 - Ryan Sprague - Somewhere in the Skies  The Power of Urban Legends_p8pADD_-KSk - transcript (automated).pdf","Transcript Link")</f>
        <v>Transcript Link</v>
      </c>
      <c r="M375" s="2" t="str">
        <f>HYPERLINK("https://files.afu.se/Downloads/Transcripts/Somewhere%20in%20the%20Skies%20(Ryan%20Sprague)/2018 10 29 - Ryan Sprague - Somewhere in the Skies  The Power of Urban Legends_p8pADD_-KSk - transcript (automated).pdf","Transcript Link")</f>
        <v>Transcript Link</v>
      </c>
    </row>
    <row r="376" spans="1:13" ht="409.5">
      <c r="A376" s="1" t="s">
        <v>1870</v>
      </c>
      <c r="B376" s="1" t="s">
        <v>13</v>
      </c>
      <c r="C376" s="4" t="s">
        <v>1871</v>
      </c>
      <c r="D376" s="1" t="s">
        <v>1872</v>
      </c>
      <c r="E376" s="1" t="s">
        <v>1873</v>
      </c>
      <c r="F376" s="4" t="s">
        <v>17</v>
      </c>
      <c r="G376" s="1" t="s">
        <v>18</v>
      </c>
      <c r="H376" s="1" t="s">
        <v>19</v>
      </c>
      <c r="I376" s="1" t="s">
        <v>20</v>
      </c>
      <c r="J376" s="1" t="s">
        <v>1874</v>
      </c>
      <c r="K376" s="1" t="s">
        <v>22</v>
      </c>
      <c r="L376" s="1" t="str">
        <f>HYPERLINK("https://files.afu.se/Downloads/Transcripts/Somewhere%20in%20the%20Skies%20(Ryan%20Sprague)/2018 10 25 - Ryan Sprague - Ryan Sprague -  UFO  is mine!__x4t5aA7h5k - transcript (automated).pdf","Transcript Link")</f>
        <v>Transcript Link</v>
      </c>
      <c r="M376" s="2" t="str">
        <f>HYPERLINK("https://files.afu.se/Downloads/Transcripts/Somewhere%20in%20the%20Skies%20(Ryan%20Sprague)/2018 10 25 - Ryan Sprague - Ryan Sprague -  UFO  is mine!__x4t5aA7h5k - transcript (automated).pdf","Transcript Link")</f>
        <v>Transcript Link</v>
      </c>
    </row>
    <row r="377" spans="1:13" ht="409.5">
      <c r="A377" s="1" t="s">
        <v>1875</v>
      </c>
      <c r="B377" s="1" t="s">
        <v>13</v>
      </c>
      <c r="C377" s="4" t="s">
        <v>1876</v>
      </c>
      <c r="D377" s="1" t="s">
        <v>1877</v>
      </c>
      <c r="E377" s="1" t="s">
        <v>1878</v>
      </c>
      <c r="F377" s="4" t="s">
        <v>17</v>
      </c>
      <c r="G377" s="1" t="s">
        <v>18</v>
      </c>
      <c r="H377" s="1" t="s">
        <v>19</v>
      </c>
      <c r="I377" s="1" t="s">
        <v>20</v>
      </c>
      <c r="J377" s="1" t="s">
        <v>1879</v>
      </c>
      <c r="K377" s="1" t="s">
        <v>22</v>
      </c>
      <c r="L377" s="1" t="str">
        <f>HYPERLINK("https://files.afu.se/Downloads/Transcripts/Somewhere%20in%20the%20Skies%20(Ryan%20Sprague)/2018 10 22 - Ryan Sprague - Somewhere in the Skies  Haunted History_jSGLMpX7Qrw - transcript (automated).pdf","Transcript Link")</f>
        <v>Transcript Link</v>
      </c>
      <c r="M377" s="2" t="str">
        <f>HYPERLINK("https://files.afu.se/Downloads/Transcripts/Somewhere%20in%20the%20Skies%20(Ryan%20Sprague)/2018 10 22 - Ryan Sprague - Somewhere in the Skies  Haunted History_jSGLMpX7Qrw - transcript (automated).pdf","Transcript Link")</f>
        <v>Transcript Link</v>
      </c>
    </row>
    <row r="378" spans="1:13" ht="409.5">
      <c r="A378" s="1" t="s">
        <v>1880</v>
      </c>
      <c r="B378" s="1" t="s">
        <v>13</v>
      </c>
      <c r="C378" s="4" t="s">
        <v>1881</v>
      </c>
      <c r="D378" s="1" t="s">
        <v>1882</v>
      </c>
      <c r="E378" s="1" t="s">
        <v>1883</v>
      </c>
      <c r="F378" s="4" t="s">
        <v>17</v>
      </c>
      <c r="G378" s="1" t="s">
        <v>18</v>
      </c>
      <c r="H378" s="1" t="s">
        <v>19</v>
      </c>
      <c r="I378" s="1" t="s">
        <v>20</v>
      </c>
      <c r="J378" s="1" t="s">
        <v>1884</v>
      </c>
      <c r="K378" s="1" t="s">
        <v>22</v>
      </c>
      <c r="L378" s="1" t="str">
        <f>HYPERLINK("https://files.afu.se/Downloads/Transcripts/Somewhere%20in%20the%20Skies%20(Ryan%20Sprague)/2018 10 15 - Ryan Sprague - Somewhere in the Skies  Jim Harold's Campfire_ywryYZVRWgo - transcript (automated).pdf","Transcript Link")</f>
        <v>Transcript Link</v>
      </c>
      <c r="M378" s="2" t="str">
        <f>HYPERLINK("https://files.afu.se/Downloads/Transcripts/Somewhere%20in%20the%20Skies%20(Ryan%20Sprague)/2018 10 15 - Ryan Sprague - Somewhere in the Skies  Jim Harold's Campfire_ywryYZVRWgo - transcript (automated).pdf","Transcript Link")</f>
        <v>Transcript Link</v>
      </c>
    </row>
    <row r="379" spans="1:13" ht="409.5">
      <c r="A379" s="1" t="s">
        <v>1885</v>
      </c>
      <c r="B379" s="1" t="s">
        <v>13</v>
      </c>
      <c r="C379" s="4" t="s">
        <v>1886</v>
      </c>
      <c r="D379" s="1" t="s">
        <v>1887</v>
      </c>
      <c r="E379" s="1" t="s">
        <v>1888</v>
      </c>
      <c r="F379" s="4" t="s">
        <v>17</v>
      </c>
      <c r="G379" s="1" t="s">
        <v>18</v>
      </c>
      <c r="H379" s="1" t="s">
        <v>19</v>
      </c>
      <c r="I379" s="1" t="s">
        <v>20</v>
      </c>
      <c r="J379" s="1" t="s">
        <v>1889</v>
      </c>
      <c r="K379" s="1" t="s">
        <v>22</v>
      </c>
      <c r="L379" s="1" t="str">
        <f>HYPERLINK("https://files.afu.se/Downloads/Transcripts/Somewhere%20in%20the%20Skies%20(Ryan%20Sprague)/2018 10 08 - Ryan Sprague - Somewhere in the Skies  Chasing the Shadows of Ghosts_k2dQpLz3Hsc - transcript (automated).pdf","Transcript Link")</f>
        <v>Transcript Link</v>
      </c>
      <c r="M379" s="2" t="str">
        <f>HYPERLINK("https://files.afu.se/Downloads/Transcripts/Somewhere%20in%20the%20Skies%20(Ryan%20Sprague)/2018 10 08 - Ryan Sprague - Somewhere in the Skies  Chasing the Shadows of Ghosts_k2dQpLz3Hsc - transcript (automated).pdf","Transcript Link")</f>
        <v>Transcript Link</v>
      </c>
    </row>
    <row r="380" spans="1:13" ht="409.5">
      <c r="A380" s="1" t="s">
        <v>1890</v>
      </c>
      <c r="B380" s="1" t="s">
        <v>13</v>
      </c>
      <c r="C380" s="4" t="s">
        <v>1891</v>
      </c>
      <c r="D380" s="1" t="s">
        <v>1892</v>
      </c>
      <c r="E380" s="1" t="s">
        <v>1893</v>
      </c>
      <c r="F380" s="4" t="s">
        <v>17</v>
      </c>
      <c r="G380" s="1" t="s">
        <v>18</v>
      </c>
      <c r="H380" s="1" t="s">
        <v>19</v>
      </c>
      <c r="I380" s="1" t="s">
        <v>20</v>
      </c>
      <c r="J380" s="1" t="s">
        <v>1894</v>
      </c>
      <c r="K380" s="1" t="s">
        <v>22</v>
      </c>
      <c r="L380" s="1" t="str">
        <f>HYPERLINK("https://files.afu.se/Downloads/Transcripts/Somewhere%20in%20the%20Skies%20(Ryan%20Sprague)/2018 10 01 - Ryan Sprague - Somewhere in the Skies  From Kuji to Solo  Hacking the UFO Mystery_NnYtXRSHVrQ - transcript (automated).pdf","Transcript Link")</f>
        <v>Transcript Link</v>
      </c>
      <c r="M380" s="2" t="str">
        <f>HYPERLINK("https://files.afu.se/Downloads/Transcripts/Somewhere%20in%20the%20Skies%20(Ryan%20Sprague)/2018 10 01 - Ryan Sprague - Somewhere in the Skies  From Kuji to Solo  Hacking the UFO Mystery_NnYtXRSHVrQ - transcript (automated).pdf","Transcript Link")</f>
        <v>Transcript Link</v>
      </c>
    </row>
    <row r="381" spans="1:13" ht="409.5">
      <c r="A381" s="1" t="s">
        <v>1895</v>
      </c>
      <c r="B381" s="1" t="s">
        <v>13</v>
      </c>
      <c r="C381" s="4" t="s">
        <v>1896</v>
      </c>
      <c r="D381" s="1" t="s">
        <v>1897</v>
      </c>
      <c r="E381" s="1" t="s">
        <v>1898</v>
      </c>
      <c r="F381" s="4" t="s">
        <v>17</v>
      </c>
      <c r="G381" s="1" t="s">
        <v>18</v>
      </c>
      <c r="H381" s="1" t="s">
        <v>19</v>
      </c>
      <c r="I381" s="1" t="s">
        <v>20</v>
      </c>
      <c r="J381" s="1" t="s">
        <v>1899</v>
      </c>
      <c r="K381" s="1" t="s">
        <v>22</v>
      </c>
      <c r="L381" s="1" t="str">
        <f>HYPERLINK("https://files.afu.se/Downloads/Transcripts/Somewhere%20in%20the%20Skies%20(Ryan%20Sprague)/2018 09 24 - Ryan Sprague - Somewhere in the Skies  The Chase for UFOs_OLpC_bcCwn0 - transcript (automated).pdf","Transcript Link")</f>
        <v>Transcript Link</v>
      </c>
      <c r="M381" s="2" t="str">
        <f>HYPERLINK("https://files.afu.se/Downloads/Transcripts/Somewhere%20in%20the%20Skies%20(Ryan%20Sprague)/2018 09 24 - Ryan Sprague - Somewhere in the Skies  The Chase for UFOs_OLpC_bcCwn0 - transcript (automated).pdf","Transcript Link")</f>
        <v>Transcript Link</v>
      </c>
    </row>
    <row r="382" spans="1:13" ht="409.5">
      <c r="A382" s="1" t="s">
        <v>1900</v>
      </c>
      <c r="B382" s="1" t="s">
        <v>13</v>
      </c>
      <c r="C382" s="4" t="s">
        <v>1901</v>
      </c>
      <c r="D382" s="1" t="s">
        <v>1902</v>
      </c>
      <c r="E382" s="1" t="s">
        <v>1903</v>
      </c>
      <c r="F382" s="4" t="s">
        <v>17</v>
      </c>
      <c r="G382" s="1" t="s">
        <v>18</v>
      </c>
      <c r="H382" s="1" t="s">
        <v>19</v>
      </c>
      <c r="I382" s="1" t="s">
        <v>20</v>
      </c>
      <c r="J382" s="1" t="s">
        <v>1904</v>
      </c>
      <c r="K382" s="1" t="s">
        <v>22</v>
      </c>
      <c r="L382" s="1" t="str">
        <f>HYPERLINK("https://files.afu.se/Downloads/Transcripts/Somewhere%20in%20the%20Skies%20(Ryan%20Sprague)/2018 09 17 - Ryan Sprague - Somewhere in the Skies  Calling All Earthlings_TQPvqbfh1iQ - transcript (automated).pdf","Transcript Link")</f>
        <v>Transcript Link</v>
      </c>
      <c r="M382" s="2" t="str">
        <f>HYPERLINK("https://files.afu.se/Downloads/Transcripts/Somewhere%20in%20the%20Skies%20(Ryan%20Sprague)/2018 09 17 - Ryan Sprague - Somewhere in the Skies  Calling All Earthlings_TQPvqbfh1iQ - transcript (automated).pdf","Transcript Link")</f>
        <v>Transcript Link</v>
      </c>
    </row>
    <row r="383" spans="1:13" ht="409.5">
      <c r="A383" s="1" t="s">
        <v>1905</v>
      </c>
      <c r="B383" s="1" t="s">
        <v>13</v>
      </c>
      <c r="C383" s="4" t="s">
        <v>1906</v>
      </c>
      <c r="D383" s="1" t="s">
        <v>1907</v>
      </c>
      <c r="E383" s="1" t="s">
        <v>1908</v>
      </c>
      <c r="F383" s="4" t="s">
        <v>17</v>
      </c>
      <c r="G383" s="1" t="s">
        <v>18</v>
      </c>
      <c r="H383" s="1" t="s">
        <v>19</v>
      </c>
      <c r="I383" s="1" t="s">
        <v>20</v>
      </c>
      <c r="J383" s="1" t="s">
        <v>1909</v>
      </c>
      <c r="K383" s="1" t="s">
        <v>22</v>
      </c>
      <c r="L383" s="1" t="str">
        <f>HYPERLINK("https://files.afu.se/Downloads/Transcripts/Somewhere%20in%20the%20Skies%20(Ryan%20Sprague)/2018 09 10 - Ryan Sprague - Somewhere in the Skies  Hunt for the Skinwalker_JXvu4cDkwfs - transcript (automated).pdf","Transcript Link")</f>
        <v>Transcript Link</v>
      </c>
      <c r="M383" s="2" t="str">
        <f>HYPERLINK("https://files.afu.se/Downloads/Transcripts/Somewhere%20in%20the%20Skies%20(Ryan%20Sprague)/2018 09 10 - Ryan Sprague - Somewhere in the Skies  Hunt for the Skinwalker_JXvu4cDkwfs - transcript (automated).pdf","Transcript Link")</f>
        <v>Transcript Link</v>
      </c>
    </row>
    <row r="384" spans="1:13" ht="409.5">
      <c r="A384" s="1" t="s">
        <v>1910</v>
      </c>
      <c r="B384" s="1" t="s">
        <v>13</v>
      </c>
      <c r="C384" s="4" t="s">
        <v>1911</v>
      </c>
      <c r="D384" s="1" t="s">
        <v>1912</v>
      </c>
      <c r="E384" s="1" t="s">
        <v>1913</v>
      </c>
      <c r="F384" s="4" t="s">
        <v>17</v>
      </c>
      <c r="G384" s="1" t="s">
        <v>18</v>
      </c>
      <c r="H384" s="1" t="s">
        <v>19</v>
      </c>
      <c r="I384" s="1" t="s">
        <v>20</v>
      </c>
      <c r="J384" s="1" t="s">
        <v>1914</v>
      </c>
      <c r="K384" s="1" t="s">
        <v>22</v>
      </c>
      <c r="L384" s="1" t="str">
        <f>HYPERLINK("https://files.afu.se/Downloads/Transcripts/Somewhere%20in%20the%20Skies%20(Ryan%20Sprague)/2018 09 03 - Ryan Sprague - Somewhere in the Skies  Finding Mrs. Moreland_F6XMNAL2kwg - transcript (automated).pdf","Transcript Link")</f>
        <v>Transcript Link</v>
      </c>
      <c r="M384" s="2" t="str">
        <f>HYPERLINK("https://files.afu.se/Downloads/Transcripts/Somewhere%20in%20the%20Skies%20(Ryan%20Sprague)/2018 09 03 - Ryan Sprague - Somewhere in the Skies  Finding Mrs. Moreland_F6XMNAL2kwg - transcript (automated).pdf","Transcript Link")</f>
        <v>Transcript Link</v>
      </c>
    </row>
    <row r="385" spans="1:13" ht="300">
      <c r="A385" s="1" t="s">
        <v>1915</v>
      </c>
      <c r="B385" s="1" t="s">
        <v>13</v>
      </c>
      <c r="C385" s="4" t="s">
        <v>1916</v>
      </c>
      <c r="D385" s="1" t="s">
        <v>1917</v>
      </c>
      <c r="E385" s="1" t="s">
        <v>1918</v>
      </c>
      <c r="F385" s="4" t="s">
        <v>17</v>
      </c>
      <c r="G385" s="1" t="s">
        <v>18</v>
      </c>
      <c r="H385" s="1" t="s">
        <v>19</v>
      </c>
      <c r="I385" s="1" t="s">
        <v>20</v>
      </c>
      <c r="J385" s="1" t="s">
        <v>1919</v>
      </c>
      <c r="K385" s="1" t="s">
        <v>22</v>
      </c>
      <c r="L385" s="1" t="str">
        <f>HYPERLINK("https://files.afu.se/Downloads/Transcripts/Somewhere%20in%20the%20Skies%20(Ryan%20Sprague)/2018 08 31 - Ryan Sprague - Listener Gift Unboxing!_ELhEOnb4g-Y - transcript (automated).pdf","Transcript Link")</f>
        <v>Transcript Link</v>
      </c>
      <c r="M385" s="2" t="str">
        <f>HYPERLINK("https://files.afu.se/Downloads/Transcripts/Somewhere%20in%20the%20Skies%20(Ryan%20Sprague)/2018 08 31 - Ryan Sprague - Listener Gift Unboxing!_ELhEOnb4g-Y - transcript (automated).pdf","Transcript Link")</f>
        <v>Transcript Link</v>
      </c>
    </row>
    <row r="386" spans="1:13" ht="409.5">
      <c r="A386" s="1" t="s">
        <v>1920</v>
      </c>
      <c r="B386" s="1" t="s">
        <v>13</v>
      </c>
      <c r="C386" s="4" t="s">
        <v>1921</v>
      </c>
      <c r="D386" s="1" t="s">
        <v>1922</v>
      </c>
      <c r="E386" s="1" t="s">
        <v>1923</v>
      </c>
      <c r="F386" s="4" t="s">
        <v>17</v>
      </c>
      <c r="G386" s="1" t="s">
        <v>18</v>
      </c>
      <c r="H386" s="1" t="s">
        <v>19</v>
      </c>
      <c r="I386" s="1" t="s">
        <v>20</v>
      </c>
      <c r="J386" s="1" t="s">
        <v>1924</v>
      </c>
      <c r="K386" s="1" t="s">
        <v>22</v>
      </c>
      <c r="L386" s="1" t="str">
        <f>HYPERLINK("https://files.afu.se/Downloads/Transcripts/Somewhere%20in%20the%20Skies%20(Ryan%20Sprague)/2018 08 27 - Ryan Sprague - Somewhere in the Skies  To the Stars Academy of Whiskey and UFOs_I3437Yw_pVA - transcript (automated).pdf","Transcript Link")</f>
        <v>Transcript Link</v>
      </c>
      <c r="M386" s="2" t="str">
        <f>HYPERLINK("https://files.afu.se/Downloads/Transcripts/Somewhere%20in%20the%20Skies%20(Ryan%20Sprague)/2018 08 27 - Ryan Sprague - Somewhere in the Skies  To the Stars Academy of Whiskey and UFOs_I3437Yw_pVA - transcript (automated).pdf","Transcript Link")</f>
        <v>Transcript Link</v>
      </c>
    </row>
    <row r="387" spans="1:13" ht="409.5">
      <c r="A387" s="1" t="s">
        <v>1925</v>
      </c>
      <c r="B387" s="1" t="s">
        <v>13</v>
      </c>
      <c r="C387" s="4" t="s">
        <v>1926</v>
      </c>
      <c r="D387" s="1" t="s">
        <v>1927</v>
      </c>
      <c r="E387" s="1" t="s">
        <v>1928</v>
      </c>
      <c r="F387" s="4" t="s">
        <v>17</v>
      </c>
      <c r="G387" s="1" t="s">
        <v>18</v>
      </c>
      <c r="H387" s="1" t="s">
        <v>19</v>
      </c>
      <c r="I387" s="1" t="s">
        <v>20</v>
      </c>
      <c r="J387" s="1" t="s">
        <v>1929</v>
      </c>
      <c r="K387" s="1" t="s">
        <v>22</v>
      </c>
      <c r="L387" s="1" t="str">
        <f>HYPERLINK("https://files.afu.se/Downloads/Transcripts/Somewhere%20in%20the%20Skies%20(Ryan%20Sprague)/2018 08 13 - Ryan Sprague - Somewhere in the Skies  Witness Accounts  Volume Four_YmPNd41IutA - transcript (automated).pdf","Transcript Link")</f>
        <v>Transcript Link</v>
      </c>
      <c r="M387" s="2" t="str">
        <f>HYPERLINK("https://files.afu.se/Downloads/Transcripts/Somewhere%20in%20the%20Skies%20(Ryan%20Sprague)/2018 08 13 - Ryan Sprague - Somewhere in the Skies  Witness Accounts  Volume Four_YmPNd41IutA - transcript (automated).pdf","Transcript Link")</f>
        <v>Transcript Link</v>
      </c>
    </row>
    <row r="388" spans="1:13" ht="409.5">
      <c r="A388" s="1" t="s">
        <v>1930</v>
      </c>
      <c r="B388" s="1" t="s">
        <v>13</v>
      </c>
      <c r="C388" s="4" t="s">
        <v>1931</v>
      </c>
      <c r="D388" s="1" t="s">
        <v>1932</v>
      </c>
      <c r="E388" s="1" t="s">
        <v>1933</v>
      </c>
      <c r="F388" s="4" t="s">
        <v>17</v>
      </c>
      <c r="G388" s="1" t="s">
        <v>18</v>
      </c>
      <c r="H388" s="1" t="s">
        <v>19</v>
      </c>
      <c r="I388" s="1" t="s">
        <v>20</v>
      </c>
      <c r="J388" s="1" t="s">
        <v>1934</v>
      </c>
      <c r="K388" s="1" t="s">
        <v>22</v>
      </c>
      <c r="L388" s="1" t="str">
        <f>HYPERLINK("https://files.afu.se/Downloads/Transcripts/Somewhere%20in%20the%20Skies%20(Ryan%20Sprague)/2018 08 06 - Ryan Sprague - Somewhere in the Skies  UFO Happy Hour!_QceaM7Bqn3Y - transcript (automated).pdf","Transcript Link")</f>
        <v>Transcript Link</v>
      </c>
      <c r="M388" s="2" t="str">
        <f>HYPERLINK("https://files.afu.se/Downloads/Transcripts/Somewhere%20in%20the%20Skies%20(Ryan%20Sprague)/2018 08 06 - Ryan Sprague - Somewhere in the Skies  UFO Happy Hour!_QceaM7Bqn3Y - transcript (automated).pdf","Transcript Link")</f>
        <v>Transcript Link</v>
      </c>
    </row>
    <row r="389" spans="1:13" ht="409.5">
      <c r="A389" s="1" t="s">
        <v>1935</v>
      </c>
      <c r="B389" s="1" t="s">
        <v>13</v>
      </c>
      <c r="C389" s="4" t="s">
        <v>1936</v>
      </c>
      <c r="D389" s="1" t="s">
        <v>1937</v>
      </c>
      <c r="E389" s="1" t="s">
        <v>1938</v>
      </c>
      <c r="F389" s="4" t="s">
        <v>17</v>
      </c>
      <c r="G389" s="1" t="s">
        <v>18</v>
      </c>
      <c r="H389" s="1" t="s">
        <v>19</v>
      </c>
      <c r="I389" s="1" t="s">
        <v>20</v>
      </c>
      <c r="J389" s="1" t="s">
        <v>1939</v>
      </c>
      <c r="K389" s="1" t="s">
        <v>22</v>
      </c>
      <c r="L389" s="1" t="str">
        <f>HYPERLINK("https://files.afu.se/Downloads/Transcripts/Somewhere%20in%20the%20Skies%20(Ryan%20Sprague)/2018 07 30 - Ryan Sprague - Somewhere in the Skies  Punk Rock and UFOs  True Believers_Wxy2OcGrElk - transcript (automated).pdf","Transcript Link")</f>
        <v>Transcript Link</v>
      </c>
      <c r="M389" s="2" t="str">
        <f>HYPERLINK("https://files.afu.se/Downloads/Transcripts/Somewhere%20in%20the%20Skies%20(Ryan%20Sprague)/2018 07 30 - Ryan Sprague - Somewhere in the Skies  Punk Rock and UFOs  True Believers_Wxy2OcGrElk - transcript (automated).pdf","Transcript Link")</f>
        <v>Transcript Link</v>
      </c>
    </row>
    <row r="390" spans="1:13" ht="180">
      <c r="A390" s="1" t="s">
        <v>1940</v>
      </c>
      <c r="B390" s="1" t="s">
        <v>13</v>
      </c>
      <c r="C390" s="4" t="s">
        <v>1941</v>
      </c>
      <c r="D390" s="1" t="s">
        <v>1942</v>
      </c>
      <c r="E390" s="1" t="s">
        <v>1943</v>
      </c>
      <c r="F390" s="4" t="s">
        <v>17</v>
      </c>
      <c r="G390" s="1" t="s">
        <v>18</v>
      </c>
      <c r="H390" s="1" t="s">
        <v>19</v>
      </c>
      <c r="I390" s="1" t="s">
        <v>20</v>
      </c>
      <c r="J390" s="1" t="s">
        <v>1944</v>
      </c>
      <c r="K390" s="1" t="s">
        <v>22</v>
      </c>
      <c r="L390" s="1" t="str">
        <f>HYPERLINK("https://files.afu.se/Downloads/Transcripts/Somewhere%20in%20the%20Skies%20(Ryan%20Sprague)/2018 07 27 - Ryan Sprague - Facebook Live - July 26th, 2017_FrvmZfUWmQ0 - transcript (automated).pdf","Transcript Link")</f>
        <v>Transcript Link</v>
      </c>
      <c r="M390" s="2" t="str">
        <f>HYPERLINK("https://files.afu.se/Downloads/Transcripts/Somewhere%20in%20the%20Skies%20(Ryan%20Sprague)/2018 07 27 - Ryan Sprague - Facebook Live - July 26th, 2017_FrvmZfUWmQ0 - transcript (automated).pdf","Transcript Link")</f>
        <v>Transcript Link</v>
      </c>
    </row>
    <row r="391" spans="1:13" ht="409.5">
      <c r="A391" s="1" t="s">
        <v>1945</v>
      </c>
      <c r="B391" s="1" t="s">
        <v>13</v>
      </c>
      <c r="C391" s="4" t="s">
        <v>1946</v>
      </c>
      <c r="D391" s="1" t="s">
        <v>1947</v>
      </c>
      <c r="E391" s="1" t="s">
        <v>1948</v>
      </c>
      <c r="F391" s="4" t="s">
        <v>17</v>
      </c>
      <c r="G391" s="1" t="s">
        <v>18</v>
      </c>
      <c r="H391" s="1" t="s">
        <v>19</v>
      </c>
      <c r="I391" s="1" t="s">
        <v>20</v>
      </c>
      <c r="J391" s="1" t="s">
        <v>1949</v>
      </c>
      <c r="K391" s="1" t="s">
        <v>22</v>
      </c>
      <c r="L391" s="1" t="str">
        <f>HYPERLINK("https://files.afu.se/Downloads/Transcripts/Somewhere%20in%20the%20Skies%20(Ryan%20Sprague)/2018 07 23 - Ryan Sprague - Somewhere in the Skies  The Brooklyn Bridge UFO Abduction_skUal1e1cbY - transcript (automated).pdf","Transcript Link")</f>
        <v>Transcript Link</v>
      </c>
      <c r="M391" s="2" t="str">
        <f>HYPERLINK("https://files.afu.se/Downloads/Transcripts/Somewhere%20in%20the%20Skies%20(Ryan%20Sprague)/2018 07 23 - Ryan Sprague - Somewhere in the Skies  The Brooklyn Bridge UFO Abduction_skUal1e1cbY - transcript (automated).pdf","Transcript Link")</f>
        <v>Transcript Link</v>
      </c>
    </row>
    <row r="392" spans="1:13" ht="409.5">
      <c r="A392" s="1" t="s">
        <v>1950</v>
      </c>
      <c r="B392" s="1" t="s">
        <v>13</v>
      </c>
      <c r="C392" s="4" t="s">
        <v>1951</v>
      </c>
      <c r="D392" s="1" t="s">
        <v>1952</v>
      </c>
      <c r="E392" s="1" t="s">
        <v>1953</v>
      </c>
      <c r="F392" s="4" t="s">
        <v>17</v>
      </c>
      <c r="G392" s="1" t="s">
        <v>18</v>
      </c>
      <c r="H392" s="1" t="s">
        <v>19</v>
      </c>
      <c r="I392" s="1" t="s">
        <v>20</v>
      </c>
      <c r="J392" s="1" t="s">
        <v>1954</v>
      </c>
      <c r="K392" s="1" t="s">
        <v>22</v>
      </c>
      <c r="L392" s="1" t="str">
        <f>HYPERLINK("https://files.afu.se/Downloads/Transcripts/Somewhere%20in%20the%20Skies%20(Ryan%20Sprague)/2018 07 16 - Ryan Sprague - Somewhere in the Skies  Finding Common Ground_j2UrbhPT7aE - transcript (automated).pdf","Transcript Link")</f>
        <v>Transcript Link</v>
      </c>
      <c r="M392" s="2" t="str">
        <f>HYPERLINK("https://files.afu.se/Downloads/Transcripts/Somewhere%20in%20the%20Skies%20(Ryan%20Sprague)/2018 07 16 - Ryan Sprague - Somewhere in the Skies  Finding Common Ground_j2UrbhPT7aE - transcript (automated).pdf","Transcript Link")</f>
        <v>Transcript Link</v>
      </c>
    </row>
    <row r="393" spans="1:13" ht="409.5">
      <c r="A393" s="1" t="s">
        <v>1955</v>
      </c>
      <c r="B393" s="1" t="s">
        <v>13</v>
      </c>
      <c r="C393" s="4" t="s">
        <v>1956</v>
      </c>
      <c r="D393" s="1" t="s">
        <v>1957</v>
      </c>
      <c r="E393" s="1" t="s">
        <v>1958</v>
      </c>
      <c r="F393" s="4" t="s">
        <v>17</v>
      </c>
      <c r="G393" s="1" t="s">
        <v>18</v>
      </c>
      <c r="H393" s="1" t="s">
        <v>19</v>
      </c>
      <c r="I393" s="1" t="s">
        <v>20</v>
      </c>
      <c r="J393" s="1" t="s">
        <v>1959</v>
      </c>
      <c r="K393" s="1" t="s">
        <v>22</v>
      </c>
      <c r="L393" s="1" t="str">
        <f>HYPERLINK("https://files.afu.se/Downloads/Transcripts/Somewhere%20in%20the%20Skies%20(Ryan%20Sprague)/2018 07 09 - Ryan Sprague - Somewhere in the Skies  Engaging the Strange_2x7efo7_hpk - transcript (automated).pdf","Transcript Link")</f>
        <v>Transcript Link</v>
      </c>
      <c r="M393" s="2" t="str">
        <f>HYPERLINK("https://files.afu.se/Downloads/Transcripts/Somewhere%20in%20the%20Skies%20(Ryan%20Sprague)/2018 07 09 - Ryan Sprague - Somewhere in the Skies  Engaging the Strange_2x7efo7_hpk - transcript (automated).pdf","Transcript Link")</f>
        <v>Transcript Link</v>
      </c>
    </row>
    <row r="394" spans="1:13" ht="180">
      <c r="A394" s="1" t="s">
        <v>1960</v>
      </c>
      <c r="B394" s="1" t="s">
        <v>13</v>
      </c>
      <c r="C394" s="4" t="s">
        <v>1961</v>
      </c>
      <c r="D394" s="1" t="s">
        <v>1962</v>
      </c>
      <c r="E394" s="1" t="s">
        <v>1963</v>
      </c>
      <c r="F394" s="4" t="s">
        <v>17</v>
      </c>
      <c r="G394" s="1" t="s">
        <v>18</v>
      </c>
      <c r="H394" s="1" t="s">
        <v>19</v>
      </c>
      <c r="I394" s="1" t="s">
        <v>20</v>
      </c>
      <c r="J394" s="1" t="s">
        <v>1964</v>
      </c>
      <c r="K394" s="1" t="s">
        <v>22</v>
      </c>
      <c r="L394" s="1" t="str">
        <f>HYPERLINK("https://files.afu.se/Downloads/Transcripts/Somewhere%20in%20the%20Skies%20(Ryan%20Sprague)/2018 07 02 - Ryan Sprague - Happy World UFO Day!_mVzcRk_lPGs - transcript (automated).pdf","Transcript Link")</f>
        <v>Transcript Link</v>
      </c>
      <c r="M394" s="2" t="str">
        <f>HYPERLINK("https://files.afu.se/Downloads/Transcripts/Somewhere%20in%20the%20Skies%20(Ryan%20Sprague)/2018 07 02 - Ryan Sprague - Happy World UFO Day!_mVzcRk_lPGs - transcript (automated).pdf","Transcript Link")</f>
        <v>Transcript Link</v>
      </c>
    </row>
    <row r="395" spans="1:13" ht="409.5">
      <c r="A395" s="1" t="s">
        <v>1960</v>
      </c>
      <c r="B395" s="1" t="s">
        <v>13</v>
      </c>
      <c r="C395" s="4" t="s">
        <v>1965</v>
      </c>
      <c r="D395" s="1" t="s">
        <v>1966</v>
      </c>
      <c r="E395" s="1" t="s">
        <v>1967</v>
      </c>
      <c r="F395" s="4" t="s">
        <v>17</v>
      </c>
      <c r="G395" s="1" t="s">
        <v>18</v>
      </c>
      <c r="H395" s="1" t="s">
        <v>19</v>
      </c>
      <c r="I395" s="1" t="s">
        <v>20</v>
      </c>
      <c r="J395" s="1" t="s">
        <v>1968</v>
      </c>
      <c r="K395" s="1" t="s">
        <v>22</v>
      </c>
      <c r="L395" s="1" t="str">
        <f>HYPERLINK("https://files.afu.se/Downloads/Transcripts/Somewhere%20in%20the%20Skies%20(Ryan%20Sprague)/2018 07 02 - Ryan Sprague - Somewhere in the Skies  Witness Accounts  Volume Three_W6iguoJYRlY - transcript (automated).pdf","Transcript Link")</f>
        <v>Transcript Link</v>
      </c>
      <c r="M395" s="2" t="str">
        <f>HYPERLINK("https://files.afu.se/Downloads/Transcripts/Somewhere%20in%20the%20Skies%20(Ryan%20Sprague)/2018 07 02 - Ryan Sprague - Somewhere in the Skies  Witness Accounts  Volume Three_W6iguoJYRlY - transcript (automated).pdf","Transcript Link")</f>
        <v>Transcript Link</v>
      </c>
    </row>
    <row r="396" spans="1:13" ht="409.5">
      <c r="A396" s="1" t="s">
        <v>1969</v>
      </c>
      <c r="B396" s="1" t="s">
        <v>13</v>
      </c>
      <c r="C396" s="4" t="s">
        <v>1970</v>
      </c>
      <c r="D396" s="1" t="s">
        <v>1971</v>
      </c>
      <c r="E396" s="1" t="s">
        <v>1972</v>
      </c>
      <c r="F396" s="4" t="s">
        <v>17</v>
      </c>
      <c r="G396" s="1" t="s">
        <v>18</v>
      </c>
      <c r="H396" s="1" t="s">
        <v>19</v>
      </c>
      <c r="I396" s="1" t="s">
        <v>20</v>
      </c>
      <c r="J396" s="1" t="s">
        <v>1973</v>
      </c>
      <c r="K396" s="1" t="s">
        <v>22</v>
      </c>
      <c r="L396" s="1" t="str">
        <f>HYPERLINK("https://files.afu.se/Downloads/Transcripts/Somewhere%20in%20the%20Skies%20(Ryan%20Sprague)/2018 06 25 - Ryan Sprague - Somewhere in the Skies  A Weekend with UFO Con Men_WAKzC9kBqqo - transcript (automated).pdf","Transcript Link")</f>
        <v>Transcript Link</v>
      </c>
      <c r="M396" s="2" t="str">
        <f>HYPERLINK("https://files.afu.se/Downloads/Transcripts/Somewhere%20in%20the%20Skies%20(Ryan%20Sprague)/2018 06 25 - Ryan Sprague - Somewhere in the Skies  A Weekend with UFO Con Men_WAKzC9kBqqo - transcript (automated).pdf","Transcript Link")</f>
        <v>Transcript Link</v>
      </c>
    </row>
    <row r="397" spans="1:13" ht="409.5">
      <c r="A397" s="1" t="s">
        <v>1974</v>
      </c>
      <c r="B397" s="1" t="s">
        <v>13</v>
      </c>
      <c r="C397" s="4" t="s">
        <v>1975</v>
      </c>
      <c r="D397" s="1" t="s">
        <v>1976</v>
      </c>
      <c r="E397" s="1" t="s">
        <v>1977</v>
      </c>
      <c r="F397" s="4" t="s">
        <v>17</v>
      </c>
      <c r="G397" s="1" t="s">
        <v>18</v>
      </c>
      <c r="H397" s="1" t="s">
        <v>19</v>
      </c>
      <c r="I397" s="1" t="s">
        <v>20</v>
      </c>
      <c r="J397" s="1" t="s">
        <v>1978</v>
      </c>
      <c r="K397" s="1" t="s">
        <v>22</v>
      </c>
      <c r="L397" s="1" t="str">
        <f>HYPERLINK("https://files.afu.se/Downloads/Transcripts/Somewhere%20in%20the%20Skies%20(Ryan%20Sprague)/2018 06 18 - Ryan Sprague - Somewhere in the Skies  The Philosophy of UFOs_FifVrSOslIo - transcript (automated).pdf","Transcript Link")</f>
        <v>Transcript Link</v>
      </c>
      <c r="M397" s="2" t="str">
        <f>HYPERLINK("https://files.afu.se/Downloads/Transcripts/Somewhere%20in%20the%20Skies%20(Ryan%20Sprague)/2018 06 18 - Ryan Sprague - Somewhere in the Skies  The Philosophy of UFOs_FifVrSOslIo - transcript (automated).pdf","Transcript Link")</f>
        <v>Transcript Link</v>
      </c>
    </row>
    <row r="398" spans="1:13" ht="180">
      <c r="A398" s="1" t="s">
        <v>1979</v>
      </c>
      <c r="B398" s="1" t="s">
        <v>13</v>
      </c>
      <c r="C398" s="4" t="s">
        <v>1980</v>
      </c>
      <c r="D398" s="1" t="s">
        <v>1981</v>
      </c>
      <c r="E398" s="1" t="s">
        <v>1982</v>
      </c>
      <c r="F398" s="4" t="s">
        <v>17</v>
      </c>
      <c r="G398" s="1" t="s">
        <v>18</v>
      </c>
      <c r="H398" s="1" t="s">
        <v>19</v>
      </c>
      <c r="I398" s="1" t="s">
        <v>20</v>
      </c>
      <c r="J398" s="1" t="s">
        <v>1983</v>
      </c>
      <c r="K398" s="1" t="s">
        <v>22</v>
      </c>
      <c r="L398" s="1" t="str">
        <f>HYPERLINK("https://files.afu.se/Downloads/Transcripts/Somewhere%20in%20the%20Skies%20(Ryan%20Sprague)/2018 06 13 - Ryan Sprague - Facebook Live Q&amp;A_Cu01_X5Qthk - transcript (automated).pdf","Transcript Link")</f>
        <v>Transcript Link</v>
      </c>
      <c r="M398" s="2" t="str">
        <f>HYPERLINK("https://files.afu.se/Downloads/Transcripts/Somewhere%20in%20the%20Skies%20(Ryan%20Sprague)/2018 06 13 - Ryan Sprague - Facebook Live Q&amp;A_Cu01_X5Qthk - transcript (automated).pdf","Transcript Link")</f>
        <v>Transcript Link</v>
      </c>
    </row>
    <row r="399" spans="1:13" ht="409.5">
      <c r="A399" s="1" t="s">
        <v>1984</v>
      </c>
      <c r="B399" s="1" t="s">
        <v>13</v>
      </c>
      <c r="C399" s="4" t="s">
        <v>1985</v>
      </c>
      <c r="D399" s="1" t="s">
        <v>1986</v>
      </c>
      <c r="E399" s="1" t="s">
        <v>1987</v>
      </c>
      <c r="F399" s="4" t="s">
        <v>17</v>
      </c>
      <c r="G399" s="1" t="s">
        <v>18</v>
      </c>
      <c r="H399" s="1" t="s">
        <v>19</v>
      </c>
      <c r="I399" s="1" t="s">
        <v>20</v>
      </c>
      <c r="J399" s="1" t="s">
        <v>1988</v>
      </c>
      <c r="K399" s="1" t="s">
        <v>22</v>
      </c>
      <c r="L399" s="1" t="str">
        <f>HYPERLINK("https://files.afu.se/Downloads/Transcripts/Somewhere%20in%20the%20Skies%20(Ryan%20Sprague)/2018 06 11 - Ryan Sprague - Somewhere in the Skies  Global UFO Secrecy with Richard Dolan_VSYTqryGaw0 - transcript (automated).pdf","Transcript Link")</f>
        <v>Transcript Link</v>
      </c>
      <c r="M399" s="2" t="str">
        <f>HYPERLINK("https://files.afu.se/Downloads/Transcripts/Somewhere%20in%20the%20Skies%20(Ryan%20Sprague)/2018 06 11 - Ryan Sprague - Somewhere in the Skies  Global UFO Secrecy with Richard Dolan_VSYTqryGaw0 - transcript (automated).pdf","Transcript Link")</f>
        <v>Transcript Link</v>
      </c>
    </row>
    <row r="400" spans="1:13" ht="409.5">
      <c r="A400" s="1" t="s">
        <v>1989</v>
      </c>
      <c r="B400" s="1" t="s">
        <v>13</v>
      </c>
      <c r="C400" s="4" t="s">
        <v>1990</v>
      </c>
      <c r="D400" s="1" t="s">
        <v>1991</v>
      </c>
      <c r="E400" s="1" t="s">
        <v>1992</v>
      </c>
      <c r="F400" s="4" t="s">
        <v>17</v>
      </c>
      <c r="G400" s="1" t="s">
        <v>18</v>
      </c>
      <c r="H400" s="1" t="s">
        <v>19</v>
      </c>
      <c r="I400" s="1" t="s">
        <v>20</v>
      </c>
      <c r="J400" s="1" t="s">
        <v>1993</v>
      </c>
      <c r="K400" s="1" t="s">
        <v>22</v>
      </c>
      <c r="L400" s="1" t="str">
        <f>HYPERLINK("https://files.afu.se/Downloads/Transcripts/Somewhere%20in%20the%20Skies%20(Ryan%20Sprague)/2018 06 04 - Ryan Sprague - Somewhere in the Skies  Return of Euphomet_EjB1MaJT2cs - transcript (automated).pdf","Transcript Link")</f>
        <v>Transcript Link</v>
      </c>
      <c r="M400" s="2" t="str">
        <f>HYPERLINK("https://files.afu.se/Downloads/Transcripts/Somewhere%20in%20the%20Skies%20(Ryan%20Sprague)/2018 06 04 - Ryan Sprague - Somewhere in the Skies  Return of Euphomet_EjB1MaJT2cs - transcript (automated).pdf","Transcript Link")</f>
        <v>Transcript Link</v>
      </c>
    </row>
    <row r="401" spans="1:13" ht="409.5">
      <c r="A401" s="1" t="s">
        <v>1994</v>
      </c>
      <c r="B401" s="1" t="s">
        <v>13</v>
      </c>
      <c r="C401" s="4" t="s">
        <v>1995</v>
      </c>
      <c r="D401" s="1" t="s">
        <v>1996</v>
      </c>
      <c r="E401" s="1" t="s">
        <v>1997</v>
      </c>
      <c r="F401" s="4" t="s">
        <v>17</v>
      </c>
      <c r="G401" s="1" t="s">
        <v>18</v>
      </c>
      <c r="H401" s="1" t="s">
        <v>19</v>
      </c>
      <c r="I401" s="1" t="s">
        <v>20</v>
      </c>
      <c r="J401" s="1" t="s">
        <v>1998</v>
      </c>
      <c r="K401" s="1" t="s">
        <v>22</v>
      </c>
      <c r="L401" s="1" t="str">
        <f>HYPERLINK("https://files.afu.se/Downloads/Transcripts/Somewhere%20in%20the%20Skies%20(Ryan%20Sprague)/2018 05 28 - Ryan Sprague - Somewhere in the Skies  Estotericon_wEBDu7wjnl8 - transcript (automated).pdf","Transcript Link")</f>
        <v>Transcript Link</v>
      </c>
      <c r="M401" s="2" t="str">
        <f>HYPERLINK("https://files.afu.se/Downloads/Transcripts/Somewhere%20in%20the%20Skies%20(Ryan%20Sprague)/2018 05 28 - Ryan Sprague - Somewhere in the Skies  Estotericon_wEBDu7wjnl8 - transcript (automated).pdf","Transcript Link")</f>
        <v>Transcript Link</v>
      </c>
    </row>
    <row r="402" spans="1:13" ht="409.5">
      <c r="A402" s="1" t="s">
        <v>1999</v>
      </c>
      <c r="B402" s="1" t="s">
        <v>13</v>
      </c>
      <c r="C402" s="4" t="s">
        <v>2000</v>
      </c>
      <c r="D402" s="1" t="s">
        <v>2001</v>
      </c>
      <c r="E402" s="1" t="s">
        <v>2002</v>
      </c>
      <c r="F402" s="4" t="s">
        <v>17</v>
      </c>
      <c r="G402" s="1" t="s">
        <v>18</v>
      </c>
      <c r="H402" s="1" t="s">
        <v>19</v>
      </c>
      <c r="I402" s="1" t="s">
        <v>20</v>
      </c>
      <c r="J402" s="1" t="s">
        <v>2003</v>
      </c>
      <c r="K402" s="1" t="s">
        <v>22</v>
      </c>
      <c r="L402" s="1" t="str">
        <f>HYPERLINK("https://files.afu.se/Downloads/Transcripts/Somewhere%20in%20the%20Skies%20(Ryan%20Sprague)/2018 05 21 - Ryan Sprague - Somewhere in the Skies  Flying Saucers 101_zutHqVSMVE8 - transcript (automated).pdf","Transcript Link")</f>
        <v>Transcript Link</v>
      </c>
      <c r="M402" s="2" t="str">
        <f>HYPERLINK("https://files.afu.se/Downloads/Transcripts/Somewhere%20in%20the%20Skies%20(Ryan%20Sprague)/2018 05 21 - Ryan Sprague - Somewhere in the Skies  Flying Saucers 101_zutHqVSMVE8 - transcript (automated).pdf","Transcript Link")</f>
        <v>Transcript Link</v>
      </c>
    </row>
    <row r="403" spans="1:13" ht="409.5">
      <c r="A403" s="1" t="s">
        <v>2004</v>
      </c>
      <c r="B403" s="1" t="s">
        <v>13</v>
      </c>
      <c r="C403" s="4" t="s">
        <v>2005</v>
      </c>
      <c r="D403" s="1" t="s">
        <v>2006</v>
      </c>
      <c r="E403" s="1" t="s">
        <v>2007</v>
      </c>
      <c r="F403" s="4" t="s">
        <v>17</v>
      </c>
      <c r="G403" s="1" t="s">
        <v>18</v>
      </c>
      <c r="H403" s="1" t="s">
        <v>19</v>
      </c>
      <c r="I403" s="1" t="s">
        <v>20</v>
      </c>
      <c r="J403" s="1" t="s">
        <v>2008</v>
      </c>
      <c r="K403" s="1" t="s">
        <v>22</v>
      </c>
      <c r="L403" s="1" t="str">
        <f>HYPERLINK("https://files.afu.se/Downloads/Transcripts/Somewhere%20in%20the%20Skies%20(Ryan%20Sprague)/2018 05 12 - Ryan Sprague - Somewhere in the Skies  The True Story of Travis Walton_JqT8EUzvRHk - transcript (automated).pdf","Transcript Link")</f>
        <v>Transcript Link</v>
      </c>
      <c r="M403" s="2" t="str">
        <f>HYPERLINK("https://files.afu.se/Downloads/Transcripts/Somewhere%20in%20the%20Skies%20(Ryan%20Sprague)/2018 05 12 - Ryan Sprague - Somewhere in the Skies  The True Story of Travis Walton_JqT8EUzvRHk - transcript (automated).pdf","Transcript Link")</f>
        <v>Transcript Link</v>
      </c>
    </row>
    <row r="404" spans="1:13" ht="409.5">
      <c r="A404" s="1" t="s">
        <v>2009</v>
      </c>
      <c r="B404" s="1" t="s">
        <v>13</v>
      </c>
      <c r="C404" s="4" t="s">
        <v>2010</v>
      </c>
      <c r="D404" s="1" t="s">
        <v>2011</v>
      </c>
      <c r="E404" s="1" t="s">
        <v>2012</v>
      </c>
      <c r="F404" s="4" t="s">
        <v>17</v>
      </c>
      <c r="G404" s="1" t="s">
        <v>18</v>
      </c>
      <c r="H404" s="1" t="s">
        <v>19</v>
      </c>
      <c r="I404" s="1" t="s">
        <v>20</v>
      </c>
      <c r="J404" s="1" t="s">
        <v>2013</v>
      </c>
      <c r="K404" s="1" t="s">
        <v>22</v>
      </c>
      <c r="L404" s="1" t="str">
        <f>HYPERLINK("https://files.afu.se/Downloads/Transcripts/Somewhere%20in%20the%20Skies%20(Ryan%20Sprague)/2018 05 07 - Ryan Sprague - Somewhere in the Skies  Incident in Lake County  A Found Footage Conspiracy_LpNYje_2pts - transcript (automated).pdf","Transcript Link")</f>
        <v>Transcript Link</v>
      </c>
      <c r="M404" s="2" t="str">
        <f>HYPERLINK("https://files.afu.se/Downloads/Transcripts/Somewhere%20in%20the%20Skies%20(Ryan%20Sprague)/2018 05 07 - Ryan Sprague - Somewhere in the Skies  Incident in Lake County  A Found Footage Conspiracy_LpNYje_2pts - transcript (automated).pdf","Transcript Link")</f>
        <v>Transcript Link</v>
      </c>
    </row>
    <row r="405" spans="1:13" ht="409.5">
      <c r="A405" s="1" t="s">
        <v>2014</v>
      </c>
      <c r="B405" s="1" t="s">
        <v>13</v>
      </c>
      <c r="C405" s="4" t="s">
        <v>2015</v>
      </c>
      <c r="D405" s="1" t="s">
        <v>2016</v>
      </c>
      <c r="E405" s="1" t="s">
        <v>2017</v>
      </c>
      <c r="F405" s="4" t="s">
        <v>17</v>
      </c>
      <c r="G405" s="1" t="s">
        <v>18</v>
      </c>
      <c r="H405" s="1" t="s">
        <v>19</v>
      </c>
      <c r="I405" s="1" t="s">
        <v>20</v>
      </c>
      <c r="J405" s="1" t="s">
        <v>2018</v>
      </c>
      <c r="K405" s="1" t="s">
        <v>22</v>
      </c>
      <c r="L405" s="1" t="str">
        <f>HYPERLINK("https://files.afu.se/Downloads/Transcripts/Somewhere%20in%20the%20Skies%20(Ryan%20Sprague)/2018 04 30 - Ryan Sprague - Somewhere in the Skies  Frankenstein and Flying Saucers_SwrGDjwmCKo - transcript (automated).pdf","Transcript Link")</f>
        <v>Transcript Link</v>
      </c>
      <c r="M405" s="2" t="str">
        <f>HYPERLINK("https://files.afu.se/Downloads/Transcripts/Somewhere%20in%20the%20Skies%20(Ryan%20Sprague)/2018 04 30 - Ryan Sprague - Somewhere in the Skies  Frankenstein and Flying Saucers_SwrGDjwmCKo - transcript (automated).pdf","Transcript Link")</f>
        <v>Transcript Link</v>
      </c>
    </row>
    <row r="406" spans="1:13" ht="210">
      <c r="A406" s="1" t="s">
        <v>2019</v>
      </c>
      <c r="B406" s="1" t="s">
        <v>13</v>
      </c>
      <c r="C406" s="4" t="s">
        <v>2020</v>
      </c>
      <c r="D406" s="1" t="s">
        <v>1981</v>
      </c>
      <c r="E406" s="1" t="s">
        <v>2021</v>
      </c>
      <c r="F406" s="4" t="s">
        <v>17</v>
      </c>
      <c r="G406" s="1" t="s">
        <v>18</v>
      </c>
      <c r="H406" s="1" t="s">
        <v>19</v>
      </c>
      <c r="I406" s="1" t="s">
        <v>20</v>
      </c>
      <c r="J406" s="1" t="s">
        <v>2022</v>
      </c>
      <c r="K406" s="1" t="s">
        <v>22</v>
      </c>
      <c r="L406" s="1" t="str">
        <f>HYPERLINK("https://files.afu.se/Downloads/Transcripts/Somewhere%20in%20the%20Skies%20(Ryan%20Sprague)/2018 04 17 - Ryan Sprague - Facebook Live Q&amp;A_g_BU4pqDiaw - transcript (automated).pdf","Transcript Link")</f>
        <v>Transcript Link</v>
      </c>
      <c r="M406" s="2" t="str">
        <f>HYPERLINK("https://files.afu.se/Downloads/Transcripts/Somewhere%20in%20the%20Skies%20(Ryan%20Sprague)/2018 04 17 - Ryan Sprague - Facebook Live Q&amp;A_g_BU4pqDiaw - transcript (automated).pdf","Transcript Link")</f>
        <v>Transcript Link</v>
      </c>
    </row>
    <row r="407" spans="1:13" ht="409.5">
      <c r="A407" s="1" t="s">
        <v>2023</v>
      </c>
      <c r="B407" s="1" t="s">
        <v>13</v>
      </c>
      <c r="C407" s="4" t="s">
        <v>2024</v>
      </c>
      <c r="D407" s="1" t="s">
        <v>2025</v>
      </c>
      <c r="E407" s="1" t="s">
        <v>2026</v>
      </c>
      <c r="F407" s="4" t="s">
        <v>17</v>
      </c>
      <c r="G407" s="1" t="s">
        <v>18</v>
      </c>
      <c r="H407" s="1" t="s">
        <v>19</v>
      </c>
      <c r="I407" s="1" t="s">
        <v>20</v>
      </c>
      <c r="J407" s="1" t="s">
        <v>2027</v>
      </c>
      <c r="K407" s="1" t="s">
        <v>22</v>
      </c>
      <c r="L407" s="1" t="str">
        <f>HYPERLINK("https://files.afu.se/Downloads/Transcripts/Somewhere%20in%20the%20Skies%20(Ryan%20Sprague)/2018 04 16 - Ryan Sprague - Somwhere in the Whiskey  Part One_qjOS45cOFI0 - transcript (automated).pdf","Transcript Link")</f>
        <v>Transcript Link</v>
      </c>
      <c r="M407" s="2" t="str">
        <f>HYPERLINK("https://files.afu.se/Downloads/Transcripts/Somewhere%20in%20the%20Skies%20(Ryan%20Sprague)/2018 04 16 - Ryan Sprague - Somwhere in the Whiskey  Part One_qjOS45cOFI0 - transcript (automated).pdf","Transcript Link")</f>
        <v>Transcript Link</v>
      </c>
    </row>
    <row r="408" spans="1:13" ht="409.5">
      <c r="A408" s="1" t="s">
        <v>2028</v>
      </c>
      <c r="B408" s="1" t="s">
        <v>13</v>
      </c>
      <c r="C408" s="4" t="s">
        <v>2029</v>
      </c>
      <c r="D408" s="1" t="s">
        <v>2030</v>
      </c>
      <c r="E408" s="1" t="s">
        <v>2031</v>
      </c>
      <c r="F408" s="4" t="s">
        <v>17</v>
      </c>
      <c r="G408" s="1" t="s">
        <v>18</v>
      </c>
      <c r="H408" s="1" t="s">
        <v>19</v>
      </c>
      <c r="I408" s="1" t="s">
        <v>20</v>
      </c>
      <c r="J408" s="1" t="s">
        <v>2032</v>
      </c>
      <c r="K408" s="1" t="s">
        <v>22</v>
      </c>
      <c r="L408" s="1" t="str">
        <f>HYPERLINK("https://files.afu.se/Downloads/Transcripts/Somewhere%20in%20the%20Skies%20(Ryan%20Sprague)/2018 04 09 - Ryan Sprague - Somewhere in the Skies  The Truth Is In The Numbers_EHK7Rjbz4So - transcript (automated).pdf","Transcript Link")</f>
        <v>Transcript Link</v>
      </c>
      <c r="M408" s="2" t="str">
        <f>HYPERLINK("https://files.afu.se/Downloads/Transcripts/Somewhere%20in%20the%20Skies%20(Ryan%20Sprague)/2018 04 09 - Ryan Sprague - Somewhere in the Skies  The Truth Is In The Numbers_EHK7Rjbz4So - transcript (automated).pdf","Transcript Link")</f>
        <v>Transcript Link</v>
      </c>
    </row>
    <row r="409" spans="1:13" ht="409.5">
      <c r="A409" s="1" t="s">
        <v>2033</v>
      </c>
      <c r="B409" s="1" t="s">
        <v>13</v>
      </c>
      <c r="C409" s="4" t="s">
        <v>2034</v>
      </c>
      <c r="D409" s="1" t="s">
        <v>2035</v>
      </c>
      <c r="E409" s="1" t="s">
        <v>2036</v>
      </c>
      <c r="F409" s="4" t="s">
        <v>17</v>
      </c>
      <c r="G409" s="1" t="s">
        <v>18</v>
      </c>
      <c r="H409" s="1" t="s">
        <v>19</v>
      </c>
      <c r="I409" s="1" t="s">
        <v>20</v>
      </c>
      <c r="J409" s="1" t="s">
        <v>2037</v>
      </c>
      <c r="K409" s="1" t="s">
        <v>22</v>
      </c>
      <c r="L409" s="1" t="str">
        <f>HYPERLINK("https://files.afu.se/Downloads/Transcripts/Somewhere%20in%20the%20Skies%20(Ryan%20Sprague)/2018 04 04 - Ryan Sprague - Somewhere in the Skies  The X-Files  Season 11 Listener Reviews_WHtRT3tcj-A - transcript (automated).pdf","Transcript Link")</f>
        <v>Transcript Link</v>
      </c>
      <c r="M409" s="2" t="str">
        <f>HYPERLINK("https://files.afu.se/Downloads/Transcripts/Somewhere%20in%20the%20Skies%20(Ryan%20Sprague)/2018 04 04 - Ryan Sprague - Somewhere in the Skies  The X-Files  Season 11 Listener Reviews_WHtRT3tcj-A - transcript (automated).pdf","Transcript Link")</f>
        <v>Transcript Link</v>
      </c>
    </row>
    <row r="410" spans="1:13" ht="409.5">
      <c r="A410" s="1" t="s">
        <v>2038</v>
      </c>
      <c r="B410" s="1" t="s">
        <v>13</v>
      </c>
      <c r="C410" s="4" t="s">
        <v>2039</v>
      </c>
      <c r="D410" s="1" t="s">
        <v>2040</v>
      </c>
      <c r="E410" s="1" t="s">
        <v>2041</v>
      </c>
      <c r="F410" s="4" t="s">
        <v>17</v>
      </c>
      <c r="G410" s="1" t="s">
        <v>18</v>
      </c>
      <c r="H410" s="1" t="s">
        <v>19</v>
      </c>
      <c r="I410" s="1" t="s">
        <v>20</v>
      </c>
      <c r="J410" s="1" t="s">
        <v>2042</v>
      </c>
      <c r="K410" s="1" t="s">
        <v>22</v>
      </c>
      <c r="L410" s="1" t="str">
        <f>HYPERLINK("https://files.afu.se/Downloads/Transcripts/Somewhere%20in%20the%20Skies%20(Ryan%20Sprague)/2018 04 02 - Ryan Sprague - Somewhere in the Skies  Stanton Friedman  The End of an Era_m931ieJpguw - transcript (automated).pdf","Transcript Link")</f>
        <v>Transcript Link</v>
      </c>
      <c r="M410" s="2" t="str">
        <f>HYPERLINK("https://files.afu.se/Downloads/Transcripts/Somewhere%20in%20the%20Skies%20(Ryan%20Sprague)/2018 04 02 - Ryan Sprague - Somewhere in the Skies  Stanton Friedman  The End of an Era_m931ieJpguw - transcript (automated).pdf","Transcript Link")</f>
        <v>Transcript Link</v>
      </c>
    </row>
    <row r="411" spans="1:13" ht="409.5">
      <c r="A411" s="1" t="s">
        <v>2043</v>
      </c>
      <c r="B411" s="1" t="s">
        <v>13</v>
      </c>
      <c r="C411" s="4" t="s">
        <v>2044</v>
      </c>
      <c r="D411" s="1" t="s">
        <v>2045</v>
      </c>
      <c r="E411" s="1" t="s">
        <v>2046</v>
      </c>
      <c r="F411" s="4" t="s">
        <v>17</v>
      </c>
      <c r="G411" s="1" t="s">
        <v>18</v>
      </c>
      <c r="H411" s="1" t="s">
        <v>19</v>
      </c>
      <c r="I411" s="1" t="s">
        <v>20</v>
      </c>
      <c r="J411" s="1" t="s">
        <v>2047</v>
      </c>
      <c r="K411" s="1" t="s">
        <v>22</v>
      </c>
      <c r="L411" s="1" t="str">
        <f>HYPERLINK("https://files.afu.se/Downloads/Transcripts/Somewhere%20in%20the%20Skies%20(Ryan%20Sprague)/2018 03 26 - Ryan Sprague - Somewhere in the Skies  Owls, UFOs, and a Deeper Reality_cGvpsTWxK3k - transcript (automated).pdf","Transcript Link")</f>
        <v>Transcript Link</v>
      </c>
      <c r="M411" s="2" t="str">
        <f>HYPERLINK("https://files.afu.se/Downloads/Transcripts/Somewhere%20in%20the%20Skies%20(Ryan%20Sprague)/2018 03 26 - Ryan Sprague - Somewhere in the Skies  Owls, UFOs, and a Deeper Reality_cGvpsTWxK3k - transcript (automated).pdf","Transcript Link")</f>
        <v>Transcript Link</v>
      </c>
    </row>
    <row r="412" spans="1:13" ht="180">
      <c r="A412" s="1" t="s">
        <v>2048</v>
      </c>
      <c r="B412" s="1" t="s">
        <v>13</v>
      </c>
      <c r="C412" s="4" t="s">
        <v>2049</v>
      </c>
      <c r="D412" s="1" t="s">
        <v>2050</v>
      </c>
      <c r="E412" s="1" t="s">
        <v>2051</v>
      </c>
      <c r="F412" s="4" t="s">
        <v>17</v>
      </c>
      <c r="G412" s="1" t="s">
        <v>18</v>
      </c>
      <c r="H412" s="1" t="s">
        <v>19</v>
      </c>
      <c r="I412" s="1" t="s">
        <v>20</v>
      </c>
      <c r="J412" s="1" t="s">
        <v>2052</v>
      </c>
      <c r="K412" s="1" t="s">
        <v>22</v>
      </c>
      <c r="L412" s="1" t="str">
        <f>HYPERLINK("https://files.afu.se/Downloads/Transcripts/Somewhere%20in%20the%20Skies%20(Ryan%20Sprague)/2018 03 20 - Ryan Sprague - Q&amp;A   Round 3_Qjq82IyWizs - transcript (automated).pdf","Transcript Link")</f>
        <v>Transcript Link</v>
      </c>
      <c r="M412" s="2" t="str">
        <f>HYPERLINK("https://files.afu.se/Downloads/Transcripts/Somewhere%20in%20the%20Skies%20(Ryan%20Sprague)/2018 03 20 - Ryan Sprague - Q&amp;A   Round 3_Qjq82IyWizs - transcript (automated).pdf","Transcript Link")</f>
        <v>Transcript Link</v>
      </c>
    </row>
    <row r="413" spans="1:13" ht="409.5">
      <c r="A413" s="1" t="s">
        <v>2053</v>
      </c>
      <c r="B413" s="1" t="s">
        <v>13</v>
      </c>
      <c r="C413" s="4" t="s">
        <v>2054</v>
      </c>
      <c r="D413" s="1" t="s">
        <v>2055</v>
      </c>
      <c r="E413" s="1" t="s">
        <v>2056</v>
      </c>
      <c r="F413" s="4" t="s">
        <v>17</v>
      </c>
      <c r="G413" s="1" t="s">
        <v>18</v>
      </c>
      <c r="H413" s="1" t="s">
        <v>19</v>
      </c>
      <c r="I413" s="1" t="s">
        <v>20</v>
      </c>
      <c r="J413" s="1" t="s">
        <v>2057</v>
      </c>
      <c r="K413" s="1" t="s">
        <v>22</v>
      </c>
      <c r="L413" s="1" t="str">
        <f>HYPERLINK("https://files.afu.se/Downloads/Transcripts/Somewhere%20in%20the%20Skies%20(Ryan%20Sprague)/2018 03 19 - Ryan Sprague - Somewhere in the Skies  1948_hfq2e2iM9zU - transcript (automated).pdf","Transcript Link")</f>
        <v>Transcript Link</v>
      </c>
      <c r="M413" s="2" t="str">
        <f>HYPERLINK("https://files.afu.se/Downloads/Transcripts/Somewhere%20in%20the%20Skies%20(Ryan%20Sprague)/2018 03 19 - Ryan Sprague - Somewhere in the Skies  1948_hfq2e2iM9zU - transcript (automated).pdf","Transcript Link")</f>
        <v>Transcript Link</v>
      </c>
    </row>
    <row r="414" spans="1:13" ht="409.5">
      <c r="A414" s="1" t="s">
        <v>2058</v>
      </c>
      <c r="B414" s="1" t="s">
        <v>13</v>
      </c>
      <c r="C414" s="4" t="s">
        <v>2059</v>
      </c>
      <c r="D414" s="1" t="s">
        <v>2060</v>
      </c>
      <c r="E414" s="1" t="s">
        <v>2061</v>
      </c>
      <c r="F414" s="4" t="s">
        <v>17</v>
      </c>
      <c r="G414" s="1" t="s">
        <v>18</v>
      </c>
      <c r="H414" s="1" t="s">
        <v>19</v>
      </c>
      <c r="I414" s="1" t="s">
        <v>20</v>
      </c>
      <c r="J414" s="1" t="s">
        <v>2062</v>
      </c>
      <c r="K414" s="1" t="s">
        <v>22</v>
      </c>
      <c r="L414" s="1" t="str">
        <f>HYPERLINK("https://files.afu.se/Downloads/Transcripts/Somewhere%20in%20the%20Skies%20(Ryan%20Sprague)/2018 03 12 - Ryan Sprague - Somewhere in the Skies  Fear and Loathing on the Trail of the Saucers_uViSorUMvqw - transcript (automated).pdf","Transcript Link")</f>
        <v>Transcript Link</v>
      </c>
      <c r="M414" s="2" t="str">
        <f>HYPERLINK("https://files.afu.se/Downloads/Transcripts/Somewhere%20in%20the%20Skies%20(Ryan%20Sprague)/2018 03 12 - Ryan Sprague - Somewhere in the Skies  Fear and Loathing on the Trail of the Saucers_uViSorUMvqw - transcript (automated).pdf","Transcript Link")</f>
        <v>Transcript Link</v>
      </c>
    </row>
    <row r="415" spans="1:13" ht="409.5">
      <c r="A415" s="1" t="s">
        <v>2063</v>
      </c>
      <c r="B415" s="1" t="s">
        <v>13</v>
      </c>
      <c r="C415" s="4" t="s">
        <v>2064</v>
      </c>
      <c r="D415" s="1" t="s">
        <v>2065</v>
      </c>
      <c r="E415" s="1" t="s">
        <v>2066</v>
      </c>
      <c r="F415" s="4" t="s">
        <v>17</v>
      </c>
      <c r="G415" s="1" t="s">
        <v>18</v>
      </c>
      <c r="H415" s="1" t="s">
        <v>19</v>
      </c>
      <c r="I415" s="1" t="s">
        <v>20</v>
      </c>
      <c r="J415" s="1" t="s">
        <v>2067</v>
      </c>
      <c r="K415" s="1" t="s">
        <v>22</v>
      </c>
      <c r="L415" s="1" t="str">
        <f>HYPERLINK("https://files.afu.se/Downloads/Transcripts/Somewhere%20in%20the%20Skies%20(Ryan%20Sprague)/2018 03 05 - Ryan Sprague - Somewhere in the Skies  Witness Accounts  Volume Two_NJzN3AFlTcw - transcript (automated).pdf","Transcript Link")</f>
        <v>Transcript Link</v>
      </c>
      <c r="M415" s="2" t="str">
        <f>HYPERLINK("https://files.afu.se/Downloads/Transcripts/Somewhere%20in%20the%20Skies%20(Ryan%20Sprague)/2018 03 05 - Ryan Sprague - Somewhere in the Skies  Witness Accounts  Volume Two_NJzN3AFlTcw - transcript (automated).pdf","Transcript Link")</f>
        <v>Transcript Link</v>
      </c>
    </row>
    <row r="416" spans="1:13" ht="409.5">
      <c r="A416" s="1" t="s">
        <v>2068</v>
      </c>
      <c r="B416" s="1" t="s">
        <v>13</v>
      </c>
      <c r="C416" s="4" t="s">
        <v>2069</v>
      </c>
      <c r="D416" s="1" t="s">
        <v>2070</v>
      </c>
      <c r="E416" s="1" t="s">
        <v>2071</v>
      </c>
      <c r="F416" s="4" t="s">
        <v>17</v>
      </c>
      <c r="G416" s="1" t="s">
        <v>18</v>
      </c>
      <c r="H416" s="1" t="s">
        <v>19</v>
      </c>
      <c r="I416" s="1" t="s">
        <v>20</v>
      </c>
      <c r="J416" s="1" t="s">
        <v>2072</v>
      </c>
      <c r="K416" s="1" t="s">
        <v>22</v>
      </c>
      <c r="L416" s="1" t="str">
        <f>HYPERLINK("https://files.afu.se/Downloads/Transcripts/Somewhere%20in%20the%20Skies%20(Ryan%20Sprague)/2018 02 26 - Ryan Sprague - Somewhere in the Skies  Love &amp; Saucers with Brad Abrahams_EPWrbqyixbI - transcript (automated).pdf","Transcript Link")</f>
        <v>Transcript Link</v>
      </c>
      <c r="M416" s="2" t="str">
        <f>HYPERLINK("https://files.afu.se/Downloads/Transcripts/Somewhere%20in%20the%20Skies%20(Ryan%20Sprague)/2018 02 26 - Ryan Sprague - Somewhere in the Skies  Love &amp; Saucers with Brad Abrahams_EPWrbqyixbI - transcript (automated).pdf","Transcript Link")</f>
        <v>Transcript Link</v>
      </c>
    </row>
    <row r="417" spans="1:13" ht="409.5">
      <c r="A417" s="1" t="s">
        <v>2073</v>
      </c>
      <c r="B417" s="1" t="s">
        <v>13</v>
      </c>
      <c r="C417" s="4" t="s">
        <v>2074</v>
      </c>
      <c r="D417" s="1" t="s">
        <v>2075</v>
      </c>
      <c r="E417" s="1" t="s">
        <v>2076</v>
      </c>
      <c r="F417" s="4" t="s">
        <v>17</v>
      </c>
      <c r="G417" s="1" t="s">
        <v>18</v>
      </c>
      <c r="H417" s="1" t="s">
        <v>19</v>
      </c>
      <c r="I417" s="1" t="s">
        <v>20</v>
      </c>
      <c r="J417" s="1" t="s">
        <v>2077</v>
      </c>
      <c r="K417" s="1" t="s">
        <v>22</v>
      </c>
      <c r="L417" s="1" t="str">
        <f>HYPERLINK("https://files.afu.se/Downloads/Transcripts/Somewhere%20in%20the%20Skies%20(Ryan%20Sprague)/2018 02 19 - Ryan Sprague - Somewhere in the Skies  MUFON and the Mad Scientist_wxXI09BpiXA - transcript (automated).pdf","Transcript Link")</f>
        <v>Transcript Link</v>
      </c>
      <c r="M417" s="2" t="str">
        <f>HYPERLINK("https://files.afu.se/Downloads/Transcripts/Somewhere%20in%20the%20Skies%20(Ryan%20Sprague)/2018 02 19 - Ryan Sprague - Somewhere in the Skies  MUFON and the Mad Scientist_wxXI09BpiXA - transcript (automated).pdf","Transcript Link")</f>
        <v>Transcript Link</v>
      </c>
    </row>
    <row r="418" spans="1:13" ht="409.5">
      <c r="A418" s="1" t="s">
        <v>2078</v>
      </c>
      <c r="B418" s="1" t="s">
        <v>13</v>
      </c>
      <c r="C418" s="4" t="s">
        <v>2079</v>
      </c>
      <c r="D418" s="1" t="s">
        <v>2080</v>
      </c>
      <c r="E418" s="1" t="s">
        <v>2081</v>
      </c>
      <c r="F418" s="4" t="s">
        <v>17</v>
      </c>
      <c r="G418" s="1" t="s">
        <v>18</v>
      </c>
      <c r="H418" s="1" t="s">
        <v>19</v>
      </c>
      <c r="I418" s="1" t="s">
        <v>20</v>
      </c>
      <c r="J418" s="1" t="s">
        <v>2082</v>
      </c>
      <c r="K418" s="1" t="s">
        <v>22</v>
      </c>
      <c r="L418" s="1" t="str">
        <f>HYPERLINK("https://files.afu.se/Downloads/Transcripts/Somewhere%20in%20the%20Skies%20(Ryan%20Sprague)/2018 02 12 - Ryan Sprague - The Extraordinary Life and Strange Death of James Forrestal - Part 2_C-GR3HN8hHk - transcript (automated).pdf","Transcript Link")</f>
        <v>Transcript Link</v>
      </c>
      <c r="M418" s="2" t="str">
        <f>HYPERLINK("https://files.afu.se/Downloads/Transcripts/Somewhere%20in%20the%20Skies%20(Ryan%20Sprague)/2018 02 12 - Ryan Sprague - The Extraordinary Life and Strange Death of James Forrestal - Part 2_C-GR3HN8hHk - transcript (automated).pdf","Transcript Link")</f>
        <v>Transcript Link</v>
      </c>
    </row>
    <row r="419" spans="1:13" ht="409.5">
      <c r="A419" s="1" t="s">
        <v>2083</v>
      </c>
      <c r="B419" s="1" t="s">
        <v>13</v>
      </c>
      <c r="C419" s="4" t="s">
        <v>2084</v>
      </c>
      <c r="D419" s="1" t="s">
        <v>2085</v>
      </c>
      <c r="E419" s="1" t="s">
        <v>2086</v>
      </c>
      <c r="F419" s="4" t="s">
        <v>17</v>
      </c>
      <c r="G419" s="1" t="s">
        <v>18</v>
      </c>
      <c r="H419" s="1" t="s">
        <v>19</v>
      </c>
      <c r="I419" s="1" t="s">
        <v>20</v>
      </c>
      <c r="J419" s="1" t="s">
        <v>2087</v>
      </c>
      <c r="K419" s="1" t="s">
        <v>22</v>
      </c>
      <c r="L419" s="1" t="str">
        <f>HYPERLINK("https://files.afu.se/Downloads/Transcripts/Somewhere%20in%20the%20Skies%20(Ryan%20Sprague)/2018 02 09 - Ryan Sprague - BONUS EPISODE  A Ghouli Crossover with the Not Another X-Files Podcast Podcast_sXHX5wPysZ4 - transcript (automated).pdf","Transcript Link")</f>
        <v>Transcript Link</v>
      </c>
      <c r="M419" s="2" t="str">
        <f>HYPERLINK("https://files.afu.se/Downloads/Transcripts/Somewhere%20in%20the%20Skies%20(Ryan%20Sprague)/2018 02 09 - Ryan Sprague - BONUS EPISODE  A Ghouli Crossover with the Not Another X-Files Podcast Podcast_sXHX5wPysZ4 - transcript (automated).pdf","Transcript Link")</f>
        <v>Transcript Link</v>
      </c>
    </row>
    <row r="420" spans="1:13" ht="180">
      <c r="A420" s="1" t="s">
        <v>2088</v>
      </c>
      <c r="B420" s="1" t="s">
        <v>13</v>
      </c>
      <c r="C420" s="4" t="s">
        <v>2089</v>
      </c>
      <c r="D420" s="1" t="s">
        <v>2090</v>
      </c>
      <c r="E420" s="1" t="s">
        <v>2091</v>
      </c>
      <c r="F420" s="4" t="s">
        <v>17</v>
      </c>
      <c r="G420" s="1" t="s">
        <v>18</v>
      </c>
      <c r="H420" s="1" t="s">
        <v>19</v>
      </c>
      <c r="I420" s="1" t="s">
        <v>20</v>
      </c>
      <c r="J420" s="1" t="s">
        <v>2092</v>
      </c>
      <c r="K420" s="1" t="s">
        <v>22</v>
      </c>
      <c r="L420" s="1" t="str">
        <f>HYPERLINK("https://files.afu.se/Downloads/Transcripts/Somewhere%20in%20the%20Skies%20(Ryan%20Sprague)/2018 02 06 - Ryan Sprague - Somewhere in the Skies LIVE Q&amp;A   Volume 2_L9_eUi0ljUE - transcript (automated).pdf","Transcript Link")</f>
        <v>Transcript Link</v>
      </c>
      <c r="M420" s="2" t="str">
        <f>HYPERLINK("https://files.afu.se/Downloads/Transcripts/Somewhere%20in%20the%20Skies%20(Ryan%20Sprague)/2018 02 06 - Ryan Sprague - Somewhere in the Skies LIVE Q&amp;A   Volume 2_L9_eUi0ljUE - transcript (automated).pdf","Transcript Link")</f>
        <v>Transcript Link</v>
      </c>
    </row>
    <row r="421" spans="1:13" ht="409.5">
      <c r="A421" s="1" t="s">
        <v>2093</v>
      </c>
      <c r="B421" s="1" t="s">
        <v>13</v>
      </c>
      <c r="C421" s="4" t="s">
        <v>2094</v>
      </c>
      <c r="D421" s="1" t="s">
        <v>2095</v>
      </c>
      <c r="E421" s="1" t="s">
        <v>2096</v>
      </c>
      <c r="F421" s="4" t="s">
        <v>17</v>
      </c>
      <c r="G421" s="1" t="s">
        <v>18</v>
      </c>
      <c r="H421" s="1" t="s">
        <v>19</v>
      </c>
      <c r="I421" s="1" t="s">
        <v>20</v>
      </c>
      <c r="J421" s="1" t="s">
        <v>2097</v>
      </c>
      <c r="K421" s="1" t="s">
        <v>22</v>
      </c>
      <c r="L421" s="1" t="str">
        <f>HYPERLINK("https://files.afu.se/Downloads/Transcripts/Somewhere%20in%20the%20Skies%20(Ryan%20Sprague)/2018 02 05 - Ryan Sprague - Brian Huskey  X-Files, People of Earth, and the Lost Art of Forehead Sweat_j0iCXaOHd68 - transcript (automated).pdf","Transcript Link")</f>
        <v>Transcript Link</v>
      </c>
      <c r="M421" s="2" t="str">
        <f>HYPERLINK("https://files.afu.se/Downloads/Transcripts/Somewhere%20in%20the%20Skies%20(Ryan%20Sprague)/2018 02 05 - Ryan Sprague - Brian Huskey  X-Files, People of Earth, and the Lost Art of Forehead Sweat_j0iCXaOHd68 - transcript (automated).pdf","Transcript Link")</f>
        <v>Transcript Link</v>
      </c>
    </row>
    <row r="422" spans="1:13" ht="180">
      <c r="A422" s="1" t="s">
        <v>2098</v>
      </c>
      <c r="B422" s="1" t="s">
        <v>13</v>
      </c>
      <c r="C422" s="4" t="s">
        <v>2099</v>
      </c>
      <c r="D422" s="1" t="s">
        <v>2100</v>
      </c>
      <c r="E422" s="1" t="s">
        <v>2101</v>
      </c>
      <c r="F422" s="4" t="s">
        <v>17</v>
      </c>
      <c r="G422" s="1" t="s">
        <v>18</v>
      </c>
      <c r="H422" s="1" t="s">
        <v>19</v>
      </c>
      <c r="I422" s="1" t="s">
        <v>20</v>
      </c>
      <c r="J422" s="1" t="s">
        <v>2102</v>
      </c>
      <c r="K422" s="1" t="s">
        <v>22</v>
      </c>
      <c r="L422" s="1" t="str">
        <f>HYPERLINK("https://files.afu.se/Downloads/Transcripts/Somewhere%20in%20the%20Skies%20(Ryan%20Sprague)/2018 01 30 - Ryan Sprague - Somewhere in the Skies LIVE Q&amp;A_tVfMhg62qQA - transcript (automated).pdf","Transcript Link")</f>
        <v>Transcript Link</v>
      </c>
      <c r="M422" s="2" t="str">
        <f>HYPERLINK("https://files.afu.se/Downloads/Transcripts/Somewhere%20in%20the%20Skies%20(Ryan%20Sprague)/2018 01 30 - Ryan Sprague - Somewhere in the Skies LIVE Q&amp;A_tVfMhg62qQA - transcript (automated).pdf","Transcript Link")</f>
        <v>Transcript Link</v>
      </c>
    </row>
    <row r="423" spans="1:13" ht="409.5">
      <c r="A423" s="1" t="s">
        <v>2103</v>
      </c>
      <c r="B423" s="1" t="s">
        <v>13</v>
      </c>
      <c r="C423" s="4" t="s">
        <v>2104</v>
      </c>
      <c r="D423" s="1" t="s">
        <v>2105</v>
      </c>
      <c r="E423" s="1" t="s">
        <v>2106</v>
      </c>
      <c r="F423" s="4" t="s">
        <v>17</v>
      </c>
      <c r="G423" s="1" t="s">
        <v>18</v>
      </c>
      <c r="H423" s="1" t="s">
        <v>19</v>
      </c>
      <c r="I423" s="1" t="s">
        <v>20</v>
      </c>
      <c r="J423" s="1" t="s">
        <v>2107</v>
      </c>
      <c r="K423" s="1" t="s">
        <v>22</v>
      </c>
      <c r="L423" s="1" t="str">
        <f>HYPERLINK("https://files.afu.se/Downloads/Transcripts/Somewhere%20in%20the%20Skies%20(Ryan%20Sprague)/2018 01 29 - Ryan Sprague - The Extraordinary Life and Strange Death of James Forrestal - Part 1_5xz34b-j-ns - transcript (automated).pdf","Transcript Link")</f>
        <v>Transcript Link</v>
      </c>
      <c r="M423" s="2" t="str">
        <f>HYPERLINK("https://files.afu.se/Downloads/Transcripts/Somewhere%20in%20the%20Skies%20(Ryan%20Sprague)/2018 01 29 - Ryan Sprague - The Extraordinary Life and Strange Death of James Forrestal - Part 1_5xz34b-j-ns - transcript (automated).pdf","Transcript Link")</f>
        <v>Transcript Link</v>
      </c>
    </row>
    <row r="424" spans="1:13" ht="409.5">
      <c r="A424" s="1" t="s">
        <v>2108</v>
      </c>
      <c r="B424" s="1" t="s">
        <v>13</v>
      </c>
      <c r="C424" s="4" t="s">
        <v>2109</v>
      </c>
      <c r="D424" s="1" t="s">
        <v>2110</v>
      </c>
      <c r="E424" s="1" t="s">
        <v>2111</v>
      </c>
      <c r="F424" s="4" t="s">
        <v>17</v>
      </c>
      <c r="G424" s="1" t="s">
        <v>18</v>
      </c>
      <c r="H424" s="1" t="s">
        <v>19</v>
      </c>
      <c r="I424" s="1" t="s">
        <v>20</v>
      </c>
      <c r="J424" s="1" t="s">
        <v>2112</v>
      </c>
      <c r="K424" s="1" t="s">
        <v>22</v>
      </c>
      <c r="L424" s="1" t="str">
        <f>HYPERLINK("https://files.afu.se/Downloads/Transcripts/Somewhere%20in%20the%20Skies%20(Ryan%20Sprague)/2018 01 22 - Ryan Sprague - Somewhere in the Skies  2018 International UFO Congress_yxUQd1YzeBU - transcript (automated).pdf","Transcript Link")</f>
        <v>Transcript Link</v>
      </c>
      <c r="M424" s="2" t="str">
        <f>HYPERLINK("https://files.afu.se/Downloads/Transcripts/Somewhere%20in%20the%20Skies%20(Ryan%20Sprague)/2018 01 22 - Ryan Sprague - Somewhere in the Skies  2018 International UFO Congress_yxUQd1YzeBU - transcript (automated).pdf","Transcript Link")</f>
        <v>Transcript Link</v>
      </c>
    </row>
    <row r="425" spans="1:13" ht="409.5">
      <c r="A425" s="1" t="s">
        <v>2113</v>
      </c>
      <c r="B425" s="1" t="s">
        <v>13</v>
      </c>
      <c r="C425" s="4" t="s">
        <v>2114</v>
      </c>
      <c r="D425" s="1" t="s">
        <v>2115</v>
      </c>
      <c r="E425" s="1" t="s">
        <v>2116</v>
      </c>
      <c r="F425" s="4" t="s">
        <v>17</v>
      </c>
      <c r="G425" s="1" t="s">
        <v>18</v>
      </c>
      <c r="H425" s="1" t="s">
        <v>19</v>
      </c>
      <c r="I425" s="1" t="s">
        <v>20</v>
      </c>
      <c r="J425" s="1" t="s">
        <v>2117</v>
      </c>
      <c r="K425" s="1" t="s">
        <v>22</v>
      </c>
      <c r="L425" s="1" t="str">
        <f>HYPERLINK("https://files.afu.se/Downloads/Transcripts/Somewhere%20in%20the%20Skies%20(Ryan%20Sprague)/2018 01 15 - Ryan Sprague - Somewhere in the Skies  Dean Haglund  X-Files  Season 11, Lone Gunmen, and UFOs_shvqZmymtaE - transcript (automated).pdf","Transcript Link")</f>
        <v>Transcript Link</v>
      </c>
      <c r="M425" s="2" t="str">
        <f>HYPERLINK("https://files.afu.se/Downloads/Transcripts/Somewhere%20in%20the%20Skies%20(Ryan%20Sprague)/2018 01 15 - Ryan Sprague - Somewhere in the Skies  Dean Haglund  X-Files  Season 11, Lone Gunmen, and UFOs_shvqZmymtaE - transcript (automated).pdf","Transcript Link")</f>
        <v>Transcript Link</v>
      </c>
    </row>
    <row r="426" spans="1:13" ht="409.5">
      <c r="A426" s="1" t="s">
        <v>2118</v>
      </c>
      <c r="B426" s="1" t="s">
        <v>13</v>
      </c>
      <c r="C426" s="4" t="s">
        <v>2119</v>
      </c>
      <c r="D426" s="1" t="s">
        <v>2120</v>
      </c>
      <c r="E426" s="1" t="s">
        <v>2121</v>
      </c>
      <c r="F426" s="4" t="s">
        <v>17</v>
      </c>
      <c r="G426" s="1" t="s">
        <v>18</v>
      </c>
      <c r="H426" s="1" t="s">
        <v>19</v>
      </c>
      <c r="I426" s="1" t="s">
        <v>20</v>
      </c>
      <c r="J426" s="1" t="s">
        <v>2122</v>
      </c>
      <c r="K426" s="1" t="s">
        <v>22</v>
      </c>
      <c r="L426" s="1" t="str">
        <f>HYPERLINK("https://files.afu.se/Downloads/Transcripts/Somewhere%20in%20the%20Skies%20(Ryan%20Sprague)/2018 01 08 - Ryan Sprague - Somewhere in the Skies  The Incredible Story of Bob Lazar_6on7qP5imNQ - transcript (automated).pdf","Transcript Link")</f>
        <v>Transcript Link</v>
      </c>
      <c r="M426" s="2" t="str">
        <f>HYPERLINK("https://files.afu.se/Downloads/Transcripts/Somewhere%20in%20the%20Skies%20(Ryan%20Sprague)/2018 01 08 - Ryan Sprague - Somewhere in the Skies  The Incredible Story of Bob Lazar_6on7qP5imNQ - transcript (automated).pdf","Transcript Link")</f>
        <v>Transcript Link</v>
      </c>
    </row>
    <row r="427" spans="1:13" ht="409.5">
      <c r="A427" s="1" t="s">
        <v>2123</v>
      </c>
      <c r="B427" s="1" t="s">
        <v>13</v>
      </c>
      <c r="C427" s="4" t="s">
        <v>2124</v>
      </c>
      <c r="D427" s="1" t="s">
        <v>2125</v>
      </c>
      <c r="E427" s="1" t="s">
        <v>2126</v>
      </c>
      <c r="F427" s="4" t="s">
        <v>17</v>
      </c>
      <c r="G427" s="1" t="s">
        <v>18</v>
      </c>
      <c r="H427" s="1" t="s">
        <v>19</v>
      </c>
      <c r="I427" s="1" t="s">
        <v>20</v>
      </c>
      <c r="J427" s="1" t="s">
        <v>2127</v>
      </c>
      <c r="K427" s="1" t="s">
        <v>22</v>
      </c>
      <c r="L427" s="1" t="str">
        <f>HYPERLINK("https://files.afu.se/Downloads/Transcripts/Somewhere%20in%20the%20Skies%20(Ryan%20Sprague)/2018 01 01 - Ryan Sprague - Somewhere in the Skies  Toward a Better Ufology_RN_NAsLswzw - transcript (automated).pdf","Transcript Link")</f>
        <v>Transcript Link</v>
      </c>
      <c r="M427" s="2" t="str">
        <f>HYPERLINK("https://files.afu.se/Downloads/Transcripts/Somewhere%20in%20the%20Skies%20(Ryan%20Sprague)/2018 01 01 - Ryan Sprague - Somewhere in the Skies  Toward a Better Ufology_RN_NAsLswzw - transcript (automated).pdf","Transcript Link")</f>
        <v>Transcript Link</v>
      </c>
    </row>
    <row r="428" spans="1:13" ht="409.5">
      <c r="A428" s="1" t="s">
        <v>2123</v>
      </c>
      <c r="B428" s="1" t="s">
        <v>13</v>
      </c>
      <c r="C428" s="4" t="s">
        <v>2128</v>
      </c>
      <c r="D428" s="1" t="s">
        <v>2129</v>
      </c>
      <c r="E428" s="1" t="s">
        <v>2130</v>
      </c>
      <c r="F428" s="4" t="s">
        <v>17</v>
      </c>
      <c r="G428" s="1" t="s">
        <v>18</v>
      </c>
      <c r="H428" s="1" t="s">
        <v>19</v>
      </c>
      <c r="I428" s="1" t="s">
        <v>20</v>
      </c>
      <c r="J428" s="1" t="s">
        <v>2131</v>
      </c>
      <c r="K428" s="1" t="s">
        <v>22</v>
      </c>
      <c r="L428" s="1" t="str">
        <f>HYPERLINK("https://files.afu.se/Downloads/Transcripts/Somewhere%20in%20the%20Skies%20(Ryan%20Sprague)/2018 01 01 - Ryan Sprague - Somewhere in the Skies  Richard Dolan  Media Bias in UFO Coverage_qTMQM311mHs - transcript (automated).pdf","Transcript Link")</f>
        <v>Transcript Link</v>
      </c>
      <c r="M428" s="2" t="str">
        <f>HYPERLINK("https://files.afu.se/Downloads/Transcripts/Somewhere%20in%20the%20Skies%20(Ryan%20Sprague)/2018 01 01 - Ryan Sprague - Somewhere in the Skies  Richard Dolan  Media Bias in UFO Coverage_qTMQM311mHs - transcript (automated).pdf","Transcript Link")</f>
        <v>Transcript Link</v>
      </c>
    </row>
    <row r="429" spans="1:13" ht="409.5">
      <c r="A429" s="1" t="s">
        <v>2123</v>
      </c>
      <c r="B429" s="1" t="s">
        <v>13</v>
      </c>
      <c r="C429" s="4" t="s">
        <v>2132</v>
      </c>
      <c r="D429" s="1" t="s">
        <v>2133</v>
      </c>
      <c r="E429" s="1" t="s">
        <v>2134</v>
      </c>
      <c r="F429" s="4" t="s">
        <v>17</v>
      </c>
      <c r="G429" s="1" t="s">
        <v>18</v>
      </c>
      <c r="H429" s="1" t="s">
        <v>19</v>
      </c>
      <c r="I429" s="1" t="s">
        <v>20</v>
      </c>
      <c r="J429" s="1" t="s">
        <v>2135</v>
      </c>
      <c r="K429" s="1" t="s">
        <v>22</v>
      </c>
      <c r="L429" s="1" t="str">
        <f>HYPERLINK("https://files.afu.se/Downloads/Transcripts/Somewhere%20in%20the%20Skies%20(Ryan%20Sprague)/2018 01 01 - Ryan Sprague - Somewhere in the Skies  Phenomena_FCb71BGnKAU - transcript (automated).pdf","Transcript Link")</f>
        <v>Transcript Link</v>
      </c>
      <c r="M429" s="2" t="str">
        <f>HYPERLINK("https://files.afu.se/Downloads/Transcripts/Somewhere%20in%20the%20Skies%20(Ryan%20Sprague)/2018 01 01 - Ryan Sprague - Somewhere in the Skies  Phenomena_FCb71BGnKAU - transcript (automated).pdf","Transcript Link")</f>
        <v>Transcript Link</v>
      </c>
    </row>
    <row r="430" spans="1:13" ht="409.5">
      <c r="A430" s="1" t="s">
        <v>2123</v>
      </c>
      <c r="B430" s="1" t="s">
        <v>13</v>
      </c>
      <c r="C430" s="4" t="s">
        <v>2136</v>
      </c>
      <c r="D430" s="1" t="s">
        <v>2137</v>
      </c>
      <c r="E430" s="1" t="s">
        <v>2138</v>
      </c>
      <c r="F430" s="4" t="s">
        <v>17</v>
      </c>
      <c r="G430" s="1" t="s">
        <v>18</v>
      </c>
      <c r="H430" s="1" t="s">
        <v>19</v>
      </c>
      <c r="I430" s="1" t="s">
        <v>20</v>
      </c>
      <c r="J430" s="1" t="s">
        <v>2139</v>
      </c>
      <c r="K430" s="1" t="s">
        <v>22</v>
      </c>
      <c r="L430" s="1" t="str">
        <f>HYPERLINK("https://files.afu.se/Downloads/Transcripts/Somewhere%20in%20the%20Skies%20(Ryan%20Sprague)/2018 01 01 - Ryan Sprague - Somewhere in the Skies  Mind Wars, Time Prompts, and UFOs_gjA5i-7cT_w - transcript (automated).pdf","Transcript Link")</f>
        <v>Transcript Link</v>
      </c>
      <c r="M430" s="2" t="str">
        <f>HYPERLINK("https://files.afu.se/Downloads/Transcripts/Somewhere%20in%20the%20Skies%20(Ryan%20Sprague)/2018 01 01 - Ryan Sprague - Somewhere in the Skies  Mind Wars, Time Prompts, and UFOs_gjA5i-7cT_w - transcript (automated).pdf","Transcript Link")</f>
        <v>Transcript Link</v>
      </c>
    </row>
    <row r="431" spans="1:13" ht="180">
      <c r="A431" s="1" t="s">
        <v>2123</v>
      </c>
      <c r="B431" s="1" t="s">
        <v>13</v>
      </c>
      <c r="C431" s="4" t="s">
        <v>2140</v>
      </c>
      <c r="D431" s="1" t="s">
        <v>2141</v>
      </c>
      <c r="E431" s="1" t="s">
        <v>2142</v>
      </c>
      <c r="F431" s="4" t="s">
        <v>17</v>
      </c>
      <c r="G431" s="1" t="s">
        <v>18</v>
      </c>
      <c r="H431" s="1" t="s">
        <v>19</v>
      </c>
      <c r="I431" s="1" t="s">
        <v>20</v>
      </c>
      <c r="J431" s="1" t="s">
        <v>2143</v>
      </c>
      <c r="K431" s="1" t="s">
        <v>22</v>
      </c>
      <c r="L431" s="1" t="str">
        <f>HYPERLINK("https://files.afu.se/Downloads/Transcripts/Somewhere%20in%20the%20Skies%20(Ryan%20Sprague)/2018 01 01 - Ryan Sprague - Happy New Year!_Cd5LRPS7tJA - transcript (automated).pdf","Transcript Link")</f>
        <v>Transcript Link</v>
      </c>
      <c r="M431" s="2" t="str">
        <f>HYPERLINK("https://files.afu.se/Downloads/Transcripts/Somewhere%20in%20the%20Skies%20(Ryan%20Sprague)/2018 01 01 - Ryan Sprague - Happy New Year!_Cd5LRPS7tJA - transcript (automated).pdf","Transcript Link")</f>
        <v>Transcript Link</v>
      </c>
    </row>
    <row r="432" spans="1:13" ht="409.5">
      <c r="A432" s="1" t="s">
        <v>2144</v>
      </c>
      <c r="B432" s="1" t="s">
        <v>13</v>
      </c>
      <c r="C432" s="4" t="s">
        <v>2145</v>
      </c>
      <c r="D432" s="1" t="s">
        <v>2146</v>
      </c>
      <c r="E432" s="1" t="s">
        <v>2147</v>
      </c>
      <c r="F432" s="4" t="s">
        <v>17</v>
      </c>
      <c r="G432" s="1" t="s">
        <v>18</v>
      </c>
      <c r="H432" s="1" t="s">
        <v>19</v>
      </c>
      <c r="I432" s="1" t="s">
        <v>20</v>
      </c>
      <c r="J432" s="1" t="s">
        <v>2148</v>
      </c>
      <c r="K432" s="1" t="s">
        <v>22</v>
      </c>
      <c r="L432" s="1" t="str">
        <f>HYPERLINK("https://files.afu.se/Downloads/Transcripts/Somewhere%20in%20the%20Skies%20(Ryan%20Sprague)/2017 12 21 - Ryan Sprague - BONUS EPISODE  Movie Review Edition  The Last Jedi_hn9RpLijMsE - transcript (automated).pdf","Transcript Link")</f>
        <v>Transcript Link</v>
      </c>
      <c r="M432" s="2" t="str">
        <f>HYPERLINK("https://files.afu.se/Downloads/Transcripts/Somewhere%20in%20the%20Skies%20(Ryan%20Sprague)/2017 12 21 - Ryan Sprague - BONUS EPISODE  Movie Review Edition  The Last Jedi_hn9RpLijMsE - transcript (automated).pdf","Transcript Link")</f>
        <v>Transcript Link</v>
      </c>
    </row>
    <row r="433" spans="1:13" ht="409.5">
      <c r="A433" s="1" t="s">
        <v>2149</v>
      </c>
      <c r="B433" s="1" t="s">
        <v>13</v>
      </c>
      <c r="C433" s="4" t="s">
        <v>2150</v>
      </c>
      <c r="D433" s="1" t="s">
        <v>2151</v>
      </c>
      <c r="E433" s="1" t="s">
        <v>2152</v>
      </c>
      <c r="F433" s="4" t="s">
        <v>17</v>
      </c>
      <c r="G433" s="1" t="s">
        <v>18</v>
      </c>
      <c r="H433" s="1" t="s">
        <v>19</v>
      </c>
      <c r="I433" s="1" t="s">
        <v>20</v>
      </c>
      <c r="J433" s="1" t="s">
        <v>2153</v>
      </c>
      <c r="K433" s="1" t="s">
        <v>22</v>
      </c>
      <c r="L433" s="1" t="str">
        <f>HYPERLINK("https://files.afu.se/Downloads/Transcripts/Somewhere%20in%20the%20Skies%20(Ryan%20Sprague)/2017 12 19 - Ryan Sprague - Somewhere in the Skies  UFO Roundtable  The Year In Review_9qhWHIez_RI - transcript (automated).pdf","Transcript Link")</f>
        <v>Transcript Link</v>
      </c>
      <c r="M433" s="2" t="str">
        <f>HYPERLINK("https://files.afu.se/Downloads/Transcripts/Somewhere%20in%20the%20Skies%20(Ryan%20Sprague)/2017 12 19 - Ryan Sprague - Somewhere in the Skies  UFO Roundtable  The Year In Review_9qhWHIez_RI - transcript (automated).pdf","Transcript Link")</f>
        <v>Transcript Link</v>
      </c>
    </row>
    <row r="434" spans="1:13" ht="409.5">
      <c r="A434" s="1" t="s">
        <v>2154</v>
      </c>
      <c r="B434" s="1" t="s">
        <v>13</v>
      </c>
      <c r="C434" s="4" t="s">
        <v>2155</v>
      </c>
      <c r="D434" s="1" t="s">
        <v>2156</v>
      </c>
      <c r="E434" s="1" t="s">
        <v>2157</v>
      </c>
      <c r="F434" s="4" t="s">
        <v>17</v>
      </c>
      <c r="G434" s="1" t="s">
        <v>18</v>
      </c>
      <c r="H434" s="1" t="s">
        <v>19</v>
      </c>
      <c r="I434" s="1" t="s">
        <v>20</v>
      </c>
      <c r="J434" s="1" t="s">
        <v>2158</v>
      </c>
      <c r="K434" s="1" t="s">
        <v>22</v>
      </c>
      <c r="L434" s="1" t="str">
        <f>HYPERLINK("https://files.afu.se/Downloads/Transcripts/Somewhere%20in%20the%20Skies%20(Ryan%20Sprague)/2017 12 11 - Ryan Sprague - Somewhere in the Skies  Saucer Country_RFuPMGZB6w8 - transcript (automated).pdf","Transcript Link")</f>
        <v>Transcript Link</v>
      </c>
      <c r="M434" s="2" t="str">
        <f>HYPERLINK("https://files.afu.se/Downloads/Transcripts/Somewhere%20in%20the%20Skies%20(Ryan%20Sprague)/2017 12 11 - Ryan Sprague - Somewhere in the Skies  Saucer Country_RFuPMGZB6w8 - transcript (automated).pdf","Transcript Link")</f>
        <v>Transcript Link</v>
      </c>
    </row>
    <row r="435" spans="1:13" ht="409.5">
      <c r="A435" s="1" t="s">
        <v>2159</v>
      </c>
      <c r="B435" s="1" t="s">
        <v>13</v>
      </c>
      <c r="C435" s="4" t="s">
        <v>2160</v>
      </c>
      <c r="D435" s="1" t="s">
        <v>2161</v>
      </c>
      <c r="E435" s="1" t="s">
        <v>2162</v>
      </c>
      <c r="F435" s="4" t="s">
        <v>17</v>
      </c>
      <c r="G435" s="1" t="s">
        <v>18</v>
      </c>
      <c r="H435" s="1" t="s">
        <v>19</v>
      </c>
      <c r="I435" s="1" t="s">
        <v>20</v>
      </c>
      <c r="J435" s="1" t="s">
        <v>2163</v>
      </c>
      <c r="K435" s="1" t="s">
        <v>22</v>
      </c>
      <c r="L435" s="1" t="str">
        <f>HYPERLINK("https://files.afu.se/Downloads/Transcripts/Somewhere%20in%20the%20Skies%20(Ryan%20Sprague)/2017 12 06 - Ryan Sprague - BONUS EPISODE - Movie Review Edition  Justice League_uuXX_mLTbDU - transcript (automated).pdf","Transcript Link")</f>
        <v>Transcript Link</v>
      </c>
      <c r="M435" s="2" t="str">
        <f>HYPERLINK("https://files.afu.se/Downloads/Transcripts/Somewhere%20in%20the%20Skies%20(Ryan%20Sprague)/2017 12 06 - Ryan Sprague - BONUS EPISODE - Movie Review Edition  Justice League_uuXX_mLTbDU - transcript (automated).pdf","Transcript Link")</f>
        <v>Transcript Link</v>
      </c>
    </row>
    <row r="436" spans="1:13" ht="409.5">
      <c r="A436" s="1" t="s">
        <v>2164</v>
      </c>
      <c r="B436" s="1" t="s">
        <v>13</v>
      </c>
      <c r="C436" s="4" t="s">
        <v>2165</v>
      </c>
      <c r="D436" s="1" t="s">
        <v>2166</v>
      </c>
      <c r="E436" s="1" t="s">
        <v>2167</v>
      </c>
      <c r="F436" s="4" t="s">
        <v>17</v>
      </c>
      <c r="G436" s="1" t="s">
        <v>18</v>
      </c>
      <c r="H436" s="1" t="s">
        <v>19</v>
      </c>
      <c r="I436" s="1" t="s">
        <v>20</v>
      </c>
      <c r="J436" s="1" t="s">
        <v>2168</v>
      </c>
      <c r="K436" s="1" t="s">
        <v>22</v>
      </c>
      <c r="L436" s="1" t="str">
        <f>HYPERLINK("https://files.afu.se/Downloads/Transcripts/Somewhere%20in%20the%20Skies%20(Ryan%20Sprague)/2017 12 04 - Ryan Sprague - Somewhere in the Skies  Witness Accounts  Volume One_59NTUi7kLUg - transcript (automated).pdf","Transcript Link")</f>
        <v>Transcript Link</v>
      </c>
      <c r="M436" s="2" t="str">
        <f>HYPERLINK("https://files.afu.se/Downloads/Transcripts/Somewhere%20in%20the%20Skies%20(Ryan%20Sprague)/2017 12 04 - Ryan Sprague - Somewhere in the Skies  Witness Accounts  Volume One_59NTUi7kLUg - transcript (automated).pdf","Transcript Link")</f>
        <v>Transcript Link</v>
      </c>
    </row>
    <row r="437" spans="1:13" ht="409.5">
      <c r="A437" s="1" t="s">
        <v>2169</v>
      </c>
      <c r="B437" s="1" t="s">
        <v>13</v>
      </c>
      <c r="C437" s="4" t="s">
        <v>2170</v>
      </c>
      <c r="D437" s="1" t="s">
        <v>2171</v>
      </c>
      <c r="E437" s="1" t="s">
        <v>2172</v>
      </c>
      <c r="F437" s="4" t="s">
        <v>17</v>
      </c>
      <c r="G437" s="1" t="s">
        <v>18</v>
      </c>
      <c r="H437" s="1" t="s">
        <v>19</v>
      </c>
      <c r="I437" s="1" t="s">
        <v>20</v>
      </c>
      <c r="J437" s="1" t="s">
        <v>2173</v>
      </c>
      <c r="K437" s="1" t="s">
        <v>22</v>
      </c>
      <c r="L437" s="1" t="str">
        <f>HYPERLINK("https://files.afu.se/Downloads/Transcripts/Somewhere%20in%20the%20Skies%20(Ryan%20Sprague)/2017 11 26 - Ryan Sprague - Somewhere in the Skies  Childhood UFO Encounters_pwD6Yo2Qsjg - transcript (automated).pdf","Transcript Link")</f>
        <v>Transcript Link</v>
      </c>
      <c r="M437" s="2" t="str">
        <f>HYPERLINK("https://files.afu.se/Downloads/Transcripts/Somewhere%20in%20the%20Skies%20(Ryan%20Sprague)/2017 11 26 - Ryan Sprague - Somewhere in the Skies  Childhood UFO Encounters_pwD6Yo2Qsjg - transcript (automated).pdf","Transcript Link")</f>
        <v>Transcript Link</v>
      </c>
    </row>
    <row r="438" spans="1:13" ht="409.5">
      <c r="A438" s="1" t="s">
        <v>2174</v>
      </c>
      <c r="B438" s="1" t="s">
        <v>13</v>
      </c>
      <c r="C438" s="4" t="s">
        <v>2175</v>
      </c>
      <c r="D438" s="1" t="s">
        <v>2176</v>
      </c>
      <c r="E438" s="1" t="s">
        <v>2177</v>
      </c>
      <c r="F438" s="4" t="s">
        <v>17</v>
      </c>
      <c r="G438" s="1" t="s">
        <v>18</v>
      </c>
      <c r="H438" s="1" t="s">
        <v>19</v>
      </c>
      <c r="I438" s="1" t="s">
        <v>20</v>
      </c>
      <c r="J438" s="1" t="s">
        <v>2178</v>
      </c>
      <c r="K438" s="1" t="s">
        <v>22</v>
      </c>
      <c r="L438" s="1" t="str">
        <f>HYPERLINK("https://files.afu.se/Downloads/Transcripts/Somewhere%20in%20the%20Skies%20(Ryan%20Sprague)/2017 11 19 - Ryan Sprague - Somewhere in the Skies  Men in Black_Jfm3lNl_ezA - transcript (automated).pdf","Transcript Link")</f>
        <v>Transcript Link</v>
      </c>
      <c r="M438" s="2" t="str">
        <f>HYPERLINK("https://files.afu.se/Downloads/Transcripts/Somewhere%20in%20the%20Skies%20(Ryan%20Sprague)/2017 11 19 - Ryan Sprague - Somewhere in the Skies  Men in Black_Jfm3lNl_ezA - transcript (automated).pdf","Transcript Link")</f>
        <v>Transcript Link</v>
      </c>
    </row>
    <row r="439" spans="1:13" ht="409.5">
      <c r="A439" s="1" t="s">
        <v>2179</v>
      </c>
      <c r="B439" s="1" t="s">
        <v>13</v>
      </c>
      <c r="C439" s="4" t="s">
        <v>2180</v>
      </c>
      <c r="D439" s="1" t="s">
        <v>2181</v>
      </c>
      <c r="E439" s="1" t="s">
        <v>2182</v>
      </c>
      <c r="F439" s="4" t="s">
        <v>17</v>
      </c>
      <c r="G439" s="1" t="s">
        <v>18</v>
      </c>
      <c r="H439" s="1" t="s">
        <v>19</v>
      </c>
      <c r="I439" s="1" t="s">
        <v>20</v>
      </c>
      <c r="J439" s="1" t="s">
        <v>2183</v>
      </c>
      <c r="K439" s="1" t="s">
        <v>22</v>
      </c>
      <c r="L439" s="1" t="str">
        <f>HYPERLINK("https://files.afu.se/Downloads/Transcripts/Somewhere%20in%20the%20Skies%20(Ryan%20Sprague)/2017 11 12 - Ryan Sprague - Somewhere in the Skies  Silver Screen Saucers_xCpODaJahFU - transcript (automated).pdf","Transcript Link")</f>
        <v>Transcript Link</v>
      </c>
      <c r="M439" s="2" t="str">
        <f>HYPERLINK("https://files.afu.se/Downloads/Transcripts/Somewhere%20in%20the%20Skies%20(Ryan%20Sprague)/2017 11 12 - Ryan Sprague - Somewhere in the Skies  Silver Screen Saucers_xCpODaJahFU - transcript (automated).pdf","Transcript Link")</f>
        <v>Transcript Link</v>
      </c>
    </row>
    <row r="440" spans="1:13" ht="409.5">
      <c r="A440" s="1" t="s">
        <v>2184</v>
      </c>
      <c r="B440" s="1" t="s">
        <v>13</v>
      </c>
      <c r="C440" s="4" t="s">
        <v>2185</v>
      </c>
      <c r="D440" s="1" t="s">
        <v>2186</v>
      </c>
      <c r="E440" s="1" t="s">
        <v>2187</v>
      </c>
      <c r="F440" s="4" t="s">
        <v>17</v>
      </c>
      <c r="G440" s="1" t="s">
        <v>18</v>
      </c>
      <c r="H440" s="1" t="s">
        <v>19</v>
      </c>
      <c r="I440" s="1" t="s">
        <v>20</v>
      </c>
      <c r="J440" s="1" t="s">
        <v>2188</v>
      </c>
      <c r="K440" s="1" t="s">
        <v>22</v>
      </c>
      <c r="L440" s="1" t="str">
        <f>HYPERLINK("https://files.afu.se/Downloads/Transcripts/Somewhere%20in%20the%20Skies%20(Ryan%20Sprague)/2017 11 05 - Ryan Sprague - Somewhere in the Skies  The Andreasson Abduction_wwjfh73Byu8 - transcript (automated).pdf","Transcript Link")</f>
        <v>Transcript Link</v>
      </c>
      <c r="M440" s="2" t="str">
        <f>HYPERLINK("https://files.afu.se/Downloads/Transcripts/Somewhere%20in%20the%20Skies%20(Ryan%20Sprague)/2017 11 05 - Ryan Sprague - Somewhere in the Skies  The Andreasson Abduction_wwjfh73Byu8 - transcript (automated).pdf","Transcript Link")</f>
        <v>Transcript Link</v>
      </c>
    </row>
    <row r="441" spans="1:13" ht="180">
      <c r="A441" s="1" t="s">
        <v>2189</v>
      </c>
      <c r="B441" s="1" t="s">
        <v>13</v>
      </c>
      <c r="C441" s="4" t="s">
        <v>2190</v>
      </c>
      <c r="D441" s="1" t="s">
        <v>2191</v>
      </c>
      <c r="E441" s="1" t="s">
        <v>2192</v>
      </c>
      <c r="F441" s="4" t="s">
        <v>17</v>
      </c>
      <c r="G441" s="1" t="s">
        <v>18</v>
      </c>
      <c r="H441" s="1" t="s">
        <v>19</v>
      </c>
      <c r="I441" s="1" t="s">
        <v>20</v>
      </c>
      <c r="J441" s="1" t="s">
        <v>2193</v>
      </c>
      <c r="K441" s="1" t="s">
        <v>22</v>
      </c>
      <c r="L441" s="1" t="str">
        <f>HYPERLINK("https://files.afu.se/Downloads/Transcripts/Somewhere%20in%20the%20Skies%20(Ryan%20Sprague)/2017 11 02 - Ryan Sprague - Coming Up This Sunday! (Want a FREE sticker )_igbTEQHMZy8 - transcript (automated).pdf","Transcript Link")</f>
        <v>Transcript Link</v>
      </c>
      <c r="M441" s="2" t="str">
        <f>HYPERLINK("https://files.afu.se/Downloads/Transcripts/Somewhere%20in%20the%20Skies%20(Ryan%20Sprague)/2017 11 02 - Ryan Sprague - Coming Up This Sunday! (Want a FREE sticker )_igbTEQHMZy8 - transcript (automated).pdf","Transcript Link")</f>
        <v>Transcript Link</v>
      </c>
    </row>
    <row r="442" spans="1:13" ht="409.5">
      <c r="A442" s="1" t="s">
        <v>2194</v>
      </c>
      <c r="B442" s="1" t="s">
        <v>13</v>
      </c>
      <c r="C442" s="4" t="s">
        <v>2195</v>
      </c>
      <c r="D442" s="1" t="s">
        <v>2196</v>
      </c>
      <c r="E442" s="1" t="s">
        <v>2197</v>
      </c>
      <c r="F442" s="4" t="s">
        <v>17</v>
      </c>
      <c r="G442" s="1" t="s">
        <v>18</v>
      </c>
      <c r="H442" s="1" t="s">
        <v>19</v>
      </c>
      <c r="I442" s="1" t="s">
        <v>20</v>
      </c>
      <c r="J442" s="1" t="s">
        <v>2198</v>
      </c>
      <c r="K442" s="1" t="s">
        <v>22</v>
      </c>
      <c r="L442" s="1" t="str">
        <f>HYPERLINK("https://files.afu.se/Downloads/Transcripts/Somewhere%20in%20the%20Skies%20(Ryan%20Sprague)/2017 10 29 - Ryan Sprague - Somewhere in the Skies  Black Eyed Kid Phenomenon_185L1WD6YEk - transcript (automated).pdf","Transcript Link")</f>
        <v>Transcript Link</v>
      </c>
      <c r="M442" s="2" t="str">
        <f>HYPERLINK("https://files.afu.se/Downloads/Transcripts/Somewhere%20in%20the%20Skies%20(Ryan%20Sprague)/2017 10 29 - Ryan Sprague - Somewhere in the Skies  Black Eyed Kid Phenomenon_185L1WD6YEk - transcript (automated).pdf","Transcript Link")</f>
        <v>Transcript Link</v>
      </c>
    </row>
    <row r="443" spans="1:13" ht="409.5">
      <c r="A443" s="1" t="s">
        <v>2199</v>
      </c>
      <c r="B443" s="1" t="s">
        <v>13</v>
      </c>
      <c r="C443" s="4" t="s">
        <v>2200</v>
      </c>
      <c r="D443" s="1" t="s">
        <v>2201</v>
      </c>
      <c r="E443" s="1" t="s">
        <v>2202</v>
      </c>
      <c r="F443" s="4" t="s">
        <v>17</v>
      </c>
      <c r="G443" s="1" t="s">
        <v>18</v>
      </c>
      <c r="H443" s="1" t="s">
        <v>19</v>
      </c>
      <c r="I443" s="1" t="s">
        <v>20</v>
      </c>
      <c r="J443" s="1" t="s">
        <v>2203</v>
      </c>
      <c r="K443" s="1" t="s">
        <v>22</v>
      </c>
      <c r="L443" s="1" t="str">
        <f>HYPERLINK("https://files.afu.se/Downloads/Transcripts/Somewhere%20in%20the%20Skies%20(Ryan%20Sprague)/2017 10 22 - Ryan Sprague - Somewhere in the Skies  Into the Fray_ExWdN4HkBn8 - transcript (automated).pdf","Transcript Link")</f>
        <v>Transcript Link</v>
      </c>
      <c r="M443" s="2" t="str">
        <f>HYPERLINK("https://files.afu.se/Downloads/Transcripts/Somewhere%20in%20the%20Skies%20(Ryan%20Sprague)/2017 10 22 - Ryan Sprague - Somewhere in the Skies  Into the Fray_ExWdN4HkBn8 - transcript (automated).pdf","Transcript Link")</f>
        <v>Transcript Link</v>
      </c>
    </row>
    <row r="444" spans="1:13" ht="409.5">
      <c r="A444" s="1" t="s">
        <v>2204</v>
      </c>
      <c r="B444" s="1" t="s">
        <v>13</v>
      </c>
      <c r="C444" s="4" t="s">
        <v>2205</v>
      </c>
      <c r="D444" s="1" t="s">
        <v>2206</v>
      </c>
      <c r="E444" s="1" t="s">
        <v>2207</v>
      </c>
      <c r="F444" s="4" t="s">
        <v>17</v>
      </c>
      <c r="G444" s="1" t="s">
        <v>18</v>
      </c>
      <c r="H444" s="1" t="s">
        <v>19</v>
      </c>
      <c r="I444" s="1" t="s">
        <v>20</v>
      </c>
      <c r="J444" s="1" t="s">
        <v>2208</v>
      </c>
      <c r="K444" s="1" t="s">
        <v>22</v>
      </c>
      <c r="L444" s="1" t="str">
        <f>HYPERLINK("https://files.afu.se/Downloads/Transcripts/Somewhere%20in%20the%20Skies%20(Ryan%20Sprague)/2017 10 15 - Ryan Sprague - Somewhere in the Skies  Aaron Mahnke  The Story Behind Lore_yR7Wp0QJbgo - transcript (automated).pdf","Transcript Link")</f>
        <v>Transcript Link</v>
      </c>
      <c r="M444" s="2" t="str">
        <f>HYPERLINK("https://files.afu.se/Downloads/Transcripts/Somewhere%20in%20the%20Skies%20(Ryan%20Sprague)/2017 10 15 - Ryan Sprague - Somewhere in the Skies  Aaron Mahnke  The Story Behind Lore_yR7Wp0QJbgo - transcript (automated).pdf","Transcript Link")</f>
        <v>Transcript Link</v>
      </c>
    </row>
    <row r="445" spans="1:13" ht="409.5">
      <c r="A445" s="1" t="s">
        <v>2209</v>
      </c>
      <c r="B445" s="1" t="s">
        <v>13</v>
      </c>
      <c r="C445" s="4" t="s">
        <v>2210</v>
      </c>
      <c r="D445" s="1" t="s">
        <v>2211</v>
      </c>
      <c r="E445" s="1" t="s">
        <v>2212</v>
      </c>
      <c r="F445" s="4" t="s">
        <v>17</v>
      </c>
      <c r="G445" s="1" t="s">
        <v>18</v>
      </c>
      <c r="H445" s="1" t="s">
        <v>19</v>
      </c>
      <c r="I445" s="1" t="s">
        <v>20</v>
      </c>
      <c r="J445" s="1" t="s">
        <v>2213</v>
      </c>
      <c r="K445" s="1" t="s">
        <v>22</v>
      </c>
      <c r="L445" s="1" t="str">
        <f>HYPERLINK("https://files.afu.se/Downloads/Transcripts/Somewhere%20in%20the%20Skies%20(Ryan%20Sprague)/2017 10 08 - Ryan Sprague - Somewhere in the Skies  The Science and Philosophy of the Paranormal_IKmsxdLk1qU - transcript (automated).pdf","Transcript Link")</f>
        <v>Transcript Link</v>
      </c>
      <c r="M445" s="2" t="str">
        <f>HYPERLINK("https://files.afu.se/Downloads/Transcripts/Somewhere%20in%20the%20Skies%20(Ryan%20Sprague)/2017 10 08 - Ryan Sprague - Somewhere in the Skies  The Science and Philosophy of the Paranormal_IKmsxdLk1qU - transcript (automated).pdf","Transcript Link")</f>
        <v>Transcript Link</v>
      </c>
    </row>
    <row r="446" spans="1:13" ht="409.5">
      <c r="A446" s="1" t="s">
        <v>2214</v>
      </c>
      <c r="B446" s="1" t="s">
        <v>13</v>
      </c>
      <c r="C446" s="4" t="s">
        <v>2215</v>
      </c>
      <c r="D446" s="1" t="s">
        <v>2216</v>
      </c>
      <c r="E446" s="1" t="s">
        <v>2217</v>
      </c>
      <c r="F446" s="4" t="s">
        <v>17</v>
      </c>
      <c r="G446" s="1" t="s">
        <v>18</v>
      </c>
      <c r="H446" s="1" t="s">
        <v>19</v>
      </c>
      <c r="I446" s="1" t="s">
        <v>20</v>
      </c>
      <c r="J446" s="1" t="s">
        <v>2218</v>
      </c>
      <c r="K446" s="1" t="s">
        <v>22</v>
      </c>
      <c r="L446" s="1" t="str">
        <f>HYPERLINK("https://files.afu.se/Downloads/Transcripts/Somewhere%20in%20the%20Skies%20(Ryan%20Sprague)/2017 10 02 - Ryan Sprague - Somewhere in the Skies  Invasion on Chestnut Ridge_Us7SKpU4ncQ - transcript (automated).pdf","Transcript Link")</f>
        <v>Transcript Link</v>
      </c>
      <c r="M446" s="2" t="str">
        <f>HYPERLINK("https://files.afu.se/Downloads/Transcripts/Somewhere%20in%20the%20Skies%20(Ryan%20Sprague)/2017 10 02 - Ryan Sprague - Somewhere in the Skies  Invasion on Chestnut Ridge_Us7SKpU4ncQ - transcript (automated).pdf","Transcript Link")</f>
        <v>Transcript Link</v>
      </c>
    </row>
    <row r="447" spans="1:13" ht="409.5">
      <c r="A447" s="1" t="s">
        <v>2219</v>
      </c>
      <c r="B447" s="1" t="s">
        <v>13</v>
      </c>
      <c r="C447" s="4" t="s">
        <v>2220</v>
      </c>
      <c r="D447" s="1" t="s">
        <v>2221</v>
      </c>
      <c r="E447" s="1" t="s">
        <v>2222</v>
      </c>
      <c r="F447" s="4" t="s">
        <v>17</v>
      </c>
      <c r="G447" s="1" t="s">
        <v>18</v>
      </c>
      <c r="H447" s="1" t="s">
        <v>19</v>
      </c>
      <c r="I447" s="1" t="s">
        <v>20</v>
      </c>
      <c r="J447" s="1" t="s">
        <v>2223</v>
      </c>
      <c r="K447" s="1" t="s">
        <v>22</v>
      </c>
      <c r="L447" s="1" t="str">
        <f>HYPERLINK("https://files.afu.se/Downloads/Transcripts/Somewhere%20in%20the%20Skies%20(Ryan%20Sprague)/2017 09 26 - Ryan Sprague - East in Red_654D6ICpyoM - transcript (automated).pdf","Transcript Link")</f>
        <v>Transcript Link</v>
      </c>
      <c r="M447" s="2" t="str">
        <f>HYPERLINK("https://files.afu.se/Downloads/Transcripts/Somewhere%20in%20the%20Skies%20(Ryan%20Sprague)/2017 09 26 - Ryan Sprague - East in Red_654D6ICpyoM - transcript (automated).pdf","Transcript Link")</f>
        <v>Transcript Link</v>
      </c>
    </row>
    <row r="448" spans="1:13" ht="409.5">
      <c r="A448" s="1" t="s">
        <v>2224</v>
      </c>
      <c r="B448" s="1" t="s">
        <v>13</v>
      </c>
      <c r="C448" s="4" t="s">
        <v>2225</v>
      </c>
      <c r="D448" s="1" t="s">
        <v>2226</v>
      </c>
      <c r="E448" s="1" t="s">
        <v>2227</v>
      </c>
      <c r="F448" s="4" t="s">
        <v>17</v>
      </c>
      <c r="G448" s="1" t="s">
        <v>18</v>
      </c>
      <c r="H448" s="1" t="s">
        <v>19</v>
      </c>
      <c r="I448" s="1" t="s">
        <v>20</v>
      </c>
      <c r="J448" s="1" t="s">
        <v>2228</v>
      </c>
      <c r="K448" s="1" t="s">
        <v>22</v>
      </c>
      <c r="L448" s="1" t="str">
        <f>HYPERLINK("https://files.afu.se/Downloads/Transcripts/Somewhere%20in%20the%20Skies%20(Ryan%20Sprague)/2017 09 25 - Ryan Sprague - Somewhere in the Skies  Dark Files and the Montauk Project_JKqSM8iWV6M - transcript (automated).pdf","Transcript Link")</f>
        <v>Transcript Link</v>
      </c>
      <c r="M448" s="2" t="str">
        <f>HYPERLINK("https://files.afu.se/Downloads/Transcripts/Somewhere%20in%20the%20Skies%20(Ryan%20Sprague)/2017 09 25 - Ryan Sprague - Somewhere in the Skies  Dark Files and the Montauk Project_JKqSM8iWV6M - transcript (automated).pdf","Transcript Link")</f>
        <v>Transcript Link</v>
      </c>
    </row>
    <row r="449" spans="1:13" ht="409.5">
      <c r="A449" s="1" t="s">
        <v>2229</v>
      </c>
      <c r="B449" s="1" t="s">
        <v>13</v>
      </c>
      <c r="C449" s="4" t="s">
        <v>2230</v>
      </c>
      <c r="D449" s="1" t="s">
        <v>2231</v>
      </c>
      <c r="E449" s="1" t="s">
        <v>2232</v>
      </c>
      <c r="F449" s="4" t="s">
        <v>17</v>
      </c>
      <c r="G449" s="1" t="s">
        <v>18</v>
      </c>
      <c r="H449" s="1" t="s">
        <v>19</v>
      </c>
      <c r="I449" s="1" t="s">
        <v>20</v>
      </c>
      <c r="J449" s="1" t="s">
        <v>2233</v>
      </c>
      <c r="K449" s="1" t="s">
        <v>22</v>
      </c>
      <c r="L449" s="1" t="str">
        <f>HYPERLINK("https://files.afu.se/Downloads/Transcripts/Somewhere%20in%20the%20Skies%20(Ryan%20Sprague)/2017 09 18 - Ryan Sprague - Somewhere in the Skies  The Guilty Pleasure Podcast  The Truth Is Out There_Mh1194f7OVc - transcript (automated).pdf","Transcript Link")</f>
        <v>Transcript Link</v>
      </c>
      <c r="M449" s="2" t="str">
        <f>HYPERLINK("https://files.afu.se/Downloads/Transcripts/Somewhere%20in%20the%20Skies%20(Ryan%20Sprague)/2017 09 18 - Ryan Sprague - Somewhere in the Skies  The Guilty Pleasure Podcast  The Truth Is Out There_Mh1194f7OVc - transcript (automated).pdf","Transcript Link")</f>
        <v>Transcript Link</v>
      </c>
    </row>
    <row r="450" spans="1:13" ht="409.5">
      <c r="A450" s="1" t="s">
        <v>2229</v>
      </c>
      <c r="B450" s="1" t="s">
        <v>13</v>
      </c>
      <c r="C450" s="4" t="s">
        <v>2234</v>
      </c>
      <c r="D450" s="1" t="s">
        <v>2235</v>
      </c>
      <c r="E450" s="1" t="s">
        <v>2236</v>
      </c>
      <c r="F450" s="4" t="s">
        <v>17</v>
      </c>
      <c r="G450" s="1" t="s">
        <v>18</v>
      </c>
      <c r="H450" s="1" t="s">
        <v>19</v>
      </c>
      <c r="I450" s="1" t="s">
        <v>20</v>
      </c>
      <c r="J450" s="1" t="s">
        <v>2237</v>
      </c>
      <c r="K450" s="1" t="s">
        <v>22</v>
      </c>
      <c r="L450" s="1" t="str">
        <f>HYPERLINK("https://files.afu.se/Downloads/Transcripts/Somewhere%20in%20the%20Skies%20(Ryan%20Sprague)/2017 09 18 - Ryan Sprague - BONUS EPISODE  Patreon Subscriber Sneak Peek!_WK0BC9wtvfA - transcript (automated).pdf","Transcript Link")</f>
        <v>Transcript Link</v>
      </c>
      <c r="M450" s="2" t="str">
        <f>HYPERLINK("https://files.afu.se/Downloads/Transcripts/Somewhere%20in%20the%20Skies%20(Ryan%20Sprague)/2017 09 18 - Ryan Sprague - BONUS EPISODE  Patreon Subscriber Sneak Peek!_WK0BC9wtvfA - transcript (automated).pdf","Transcript Link")</f>
        <v>Transcript Link</v>
      </c>
    </row>
    <row r="451" spans="1:13" ht="409.5">
      <c r="A451" s="1" t="s">
        <v>2238</v>
      </c>
      <c r="B451" s="1" t="s">
        <v>13</v>
      </c>
      <c r="C451" s="4" t="s">
        <v>2239</v>
      </c>
      <c r="D451" s="1" t="s">
        <v>2240</v>
      </c>
      <c r="E451" s="1" t="s">
        <v>2241</v>
      </c>
      <c r="F451" s="4" t="s">
        <v>17</v>
      </c>
      <c r="G451" s="1" t="s">
        <v>18</v>
      </c>
      <c r="H451" s="1" t="s">
        <v>19</v>
      </c>
      <c r="I451" s="1" t="s">
        <v>20</v>
      </c>
      <c r="J451" s="1" t="s">
        <v>2242</v>
      </c>
      <c r="K451" s="1" t="s">
        <v>22</v>
      </c>
      <c r="L451" s="1" t="str">
        <f>HYPERLINK("https://files.afu.se/Downloads/Transcripts/Somewhere%20in%20the%20Skies%20(Ryan%20Sprague)/2017 09 11 - Ryan Sprague - Somewhere in the Skies  The Messengers_ZBikbTuq6N0 - transcript (automated).pdf","Transcript Link")</f>
        <v>Transcript Link</v>
      </c>
      <c r="M451" s="2" t="str">
        <f>HYPERLINK("https://files.afu.se/Downloads/Transcripts/Somewhere%20in%20the%20Skies%20(Ryan%20Sprague)/2017 09 11 - Ryan Sprague - Somewhere in the Skies  The Messengers_ZBikbTuq6N0 - transcript (automated).pdf","Transcript Link")</f>
        <v>Transcript Link</v>
      </c>
    </row>
    <row r="452" spans="1:13" ht="409.5">
      <c r="A452" s="1" t="s">
        <v>2243</v>
      </c>
      <c r="B452" s="1" t="s">
        <v>13</v>
      </c>
      <c r="C452" s="4" t="s">
        <v>2244</v>
      </c>
      <c r="D452" s="1" t="s">
        <v>2245</v>
      </c>
      <c r="E452" s="1" t="s">
        <v>2246</v>
      </c>
      <c r="F452" s="4" t="s">
        <v>17</v>
      </c>
      <c r="G452" s="1" t="s">
        <v>18</v>
      </c>
      <c r="H452" s="1" t="s">
        <v>19</v>
      </c>
      <c r="I452" s="1" t="s">
        <v>20</v>
      </c>
      <c r="J452" s="1" t="s">
        <v>2247</v>
      </c>
      <c r="K452" s="1" t="s">
        <v>22</v>
      </c>
      <c r="L452" s="1" t="str">
        <f>HYPERLINK("https://files.afu.se/Downloads/Transcripts/Somewhere%20in%20the%20Skies%20(Ryan%20Sprague)/2017 09 10 - Ryan Sprague - BONUS EPISODE   Reviewing  IT  with Andrew Sanford_F0QJh60g-yA - transcript (automated).pdf","Transcript Link")</f>
        <v>Transcript Link</v>
      </c>
      <c r="M452" s="2" t="str">
        <f>HYPERLINK("https://files.afu.se/Downloads/Transcripts/Somewhere%20in%20the%20Skies%20(Ryan%20Sprague)/2017 09 10 - Ryan Sprague - BONUS EPISODE   Reviewing  IT  with Andrew Sanford_F0QJh60g-yA - transcript (automated).pdf","Transcript Link")</f>
        <v>Transcript Link</v>
      </c>
    </row>
    <row r="453" spans="1:13" ht="409.5">
      <c r="A453" s="1" t="s">
        <v>2248</v>
      </c>
      <c r="B453" s="1" t="s">
        <v>13</v>
      </c>
      <c r="C453" s="4" t="s">
        <v>2249</v>
      </c>
      <c r="D453" s="1" t="s">
        <v>2250</v>
      </c>
      <c r="E453" s="1" t="s">
        <v>2251</v>
      </c>
      <c r="F453" s="4" t="s">
        <v>17</v>
      </c>
      <c r="G453" s="1" t="s">
        <v>18</v>
      </c>
      <c r="H453" s="1" t="s">
        <v>19</v>
      </c>
      <c r="I453" s="1" t="s">
        <v>20</v>
      </c>
      <c r="J453" s="1" t="s">
        <v>2252</v>
      </c>
      <c r="K453" s="1" t="s">
        <v>22</v>
      </c>
      <c r="L453" s="1" t="str">
        <f>HYPERLINK("https://files.afu.se/Downloads/Transcripts/Somewhere%20in%20the%20Skies%20(Ryan%20Sprague)/2017 09 03 - Ryan Sprague - Somewhere in the Skies  Beers, Ghosts, and UFOs_RgZLAonFrLs - transcript (automated).pdf","Transcript Link")</f>
        <v>Transcript Link</v>
      </c>
      <c r="M453" s="2" t="str">
        <f>HYPERLINK("https://files.afu.se/Downloads/Transcripts/Somewhere%20in%20the%20Skies%20(Ryan%20Sprague)/2017 09 03 - Ryan Sprague - Somewhere in the Skies  Beers, Ghosts, and UFOs_RgZLAonFrLs - transcript (automated).pdf","Transcript Link")</f>
        <v>Transcript Link</v>
      </c>
    </row>
    <row r="454" spans="1:13" ht="409.5">
      <c r="A454" s="1" t="s">
        <v>2253</v>
      </c>
      <c r="B454" s="1" t="s">
        <v>13</v>
      </c>
      <c r="C454" s="4" t="s">
        <v>2254</v>
      </c>
      <c r="D454" s="1" t="s">
        <v>2255</v>
      </c>
      <c r="E454" s="1" t="s">
        <v>2256</v>
      </c>
      <c r="F454" s="4" t="s">
        <v>17</v>
      </c>
      <c r="G454" s="1" t="s">
        <v>18</v>
      </c>
      <c r="H454" s="1" t="s">
        <v>19</v>
      </c>
      <c r="I454" s="1" t="s">
        <v>20</v>
      </c>
      <c r="J454" s="1" t="s">
        <v>2257</v>
      </c>
      <c r="K454" s="1" t="s">
        <v>22</v>
      </c>
      <c r="L454" s="1" t="str">
        <f>HYPERLINK("https://files.afu.se/Downloads/Transcripts/Somewhere%20in%20the%20Skies%20(Ryan%20Sprague)/2017 08 28 - Ryan Sprague - Somewhere in the Skies  Spooked in Nova Scotia_QJNWCV2HMLI - transcript (automated).pdf","Transcript Link")</f>
        <v>Transcript Link</v>
      </c>
      <c r="M454" s="2" t="str">
        <f>HYPERLINK("https://files.afu.se/Downloads/Transcripts/Somewhere%20in%20the%20Skies%20(Ryan%20Sprague)/2017 08 28 - Ryan Sprague - Somewhere in the Skies  Spooked in Nova Scotia_QJNWCV2HMLI - transcript (automated).pdf","Transcript Link")</f>
        <v>Transcript Link</v>
      </c>
    </row>
    <row r="455" spans="1:13" ht="409.5">
      <c r="A455" s="1" t="s">
        <v>2258</v>
      </c>
      <c r="B455" s="1" t="s">
        <v>13</v>
      </c>
      <c r="C455" s="4" t="s">
        <v>2259</v>
      </c>
      <c r="D455" s="1" t="s">
        <v>2260</v>
      </c>
      <c r="E455" s="1" t="s">
        <v>2261</v>
      </c>
      <c r="F455" s="4" t="s">
        <v>17</v>
      </c>
      <c r="G455" s="1" t="s">
        <v>18</v>
      </c>
      <c r="H455" s="1" t="s">
        <v>19</v>
      </c>
      <c r="I455" s="1" t="s">
        <v>20</v>
      </c>
      <c r="J455" s="1" t="s">
        <v>2262</v>
      </c>
      <c r="K455" s="1" t="s">
        <v>22</v>
      </c>
      <c r="L455" s="1" t="str">
        <f>HYPERLINK("https://files.afu.se/Downloads/Transcripts/Somewhere%20in%20the%20Skies%20(Ryan%20Sprague)/2017 08 20 - Ryan Sprague - Somewhere in the Skies  The 37th Parallel_PfYag9aT44M - transcript (automated).pdf","Transcript Link")</f>
        <v>Transcript Link</v>
      </c>
      <c r="M455" s="2" t="str">
        <f>HYPERLINK("https://files.afu.se/Downloads/Transcripts/Somewhere%20in%20the%20Skies%20(Ryan%20Sprague)/2017 08 20 - Ryan Sprague - Somewhere in the Skies  The 37th Parallel_PfYag9aT44M - transcript (automated).pdf","Transcript Link")</f>
        <v>Transcript Link</v>
      </c>
    </row>
    <row r="456" spans="1:13" ht="409.5">
      <c r="A456" s="1" t="s">
        <v>2263</v>
      </c>
      <c r="B456" s="1" t="s">
        <v>13</v>
      </c>
      <c r="C456" s="4" t="s">
        <v>2264</v>
      </c>
      <c r="D456" s="1" t="s">
        <v>2265</v>
      </c>
      <c r="E456" s="1" t="s">
        <v>2266</v>
      </c>
      <c r="F456" s="4" t="s">
        <v>17</v>
      </c>
      <c r="G456" s="1" t="s">
        <v>18</v>
      </c>
      <c r="H456" s="1" t="s">
        <v>19</v>
      </c>
      <c r="I456" s="1" t="s">
        <v>20</v>
      </c>
      <c r="J456" s="1" t="s">
        <v>2267</v>
      </c>
      <c r="K456" s="1" t="s">
        <v>22</v>
      </c>
      <c r="L456" s="1" t="str">
        <f>HYPERLINK("https://files.afu.se/Downloads/Transcripts/Somewhere%20in%20the%20Skies%20(Ryan%20Sprague)/2017 08 14 - Ryan Sprague - Somewhere in the Skies  Whiskey, UFOs, and Shaking the ET Hypothesis_3c8gx2JwVmA - transcript (automated).pdf","Transcript Link")</f>
        <v>Transcript Link</v>
      </c>
      <c r="M456" s="2" t="str">
        <f>HYPERLINK("https://files.afu.se/Downloads/Transcripts/Somewhere%20in%20the%20Skies%20(Ryan%20Sprague)/2017 08 14 - Ryan Sprague - Somewhere in the Skies  Whiskey, UFOs, and Shaking the ET Hypothesis_3c8gx2JwVmA - transcript (automated).pdf","Transcript Link")</f>
        <v>Transcript Link</v>
      </c>
    </row>
    <row r="457" spans="1:13" ht="180">
      <c r="A457" s="1" t="s">
        <v>2268</v>
      </c>
      <c r="B457" s="1" t="s">
        <v>13</v>
      </c>
      <c r="C457" s="4" t="s">
        <v>2269</v>
      </c>
      <c r="D457" s="1" t="s">
        <v>2270</v>
      </c>
      <c r="E457" s="1" t="s">
        <v>2271</v>
      </c>
      <c r="F457" s="4" t="s">
        <v>17</v>
      </c>
      <c r="G457" s="1" t="s">
        <v>18</v>
      </c>
      <c r="H457" s="1" t="s">
        <v>19</v>
      </c>
      <c r="I457" s="1" t="s">
        <v>20</v>
      </c>
      <c r="J457" s="1" t="s">
        <v>2272</v>
      </c>
      <c r="K457" s="1" t="s">
        <v>22</v>
      </c>
      <c r="L457" s="1" t="str">
        <f>HYPERLINK("https://files.afu.se/Downloads/Transcripts/Somewhere%20in%20the%20Skies%20(Ryan%20Sprague)/2017 08 08 - Ryan Sprague - A Huge THANK YOU and a huge REQUEST!_s9RbC1WYRco - transcript (automated).pdf","Transcript Link")</f>
        <v>Transcript Link</v>
      </c>
      <c r="M457" s="2" t="str">
        <f>HYPERLINK("https://files.afu.se/Downloads/Transcripts/Somewhere%20in%20the%20Skies%20(Ryan%20Sprague)/2017 08 08 - Ryan Sprague - A Huge THANK YOU and a huge REQUEST!_s9RbC1WYRco - transcript (automated).pdf","Transcript Link")</f>
        <v>Transcript Link</v>
      </c>
    </row>
    <row r="458" spans="1:13" ht="409.5">
      <c r="A458" s="1" t="s">
        <v>2273</v>
      </c>
      <c r="B458" s="1" t="s">
        <v>13</v>
      </c>
      <c r="C458" s="4" t="s">
        <v>2274</v>
      </c>
      <c r="D458" s="1" t="s">
        <v>2275</v>
      </c>
      <c r="E458" s="1" t="s">
        <v>2276</v>
      </c>
      <c r="F458" s="4" t="s">
        <v>17</v>
      </c>
      <c r="G458" s="1" t="s">
        <v>18</v>
      </c>
      <c r="H458" s="1" t="s">
        <v>19</v>
      </c>
      <c r="I458" s="1" t="s">
        <v>20</v>
      </c>
      <c r="J458" s="1" t="s">
        <v>2277</v>
      </c>
      <c r="K458" s="1" t="s">
        <v>22</v>
      </c>
      <c r="L458" s="1" t="str">
        <f>HYPERLINK("https://files.afu.se/Downloads/Transcripts/Somewhere%20in%20the%20Skies%20(Ryan%20Sprague)/2017 08 07 - Ryan Sprague - Somewhere in the Skies  Imagery, Reality, and UFOs  Sorting Truth From Fiction_YHDsN14han4 - transcript (automated).pdf","Transcript Link")</f>
        <v>Transcript Link</v>
      </c>
      <c r="M458" s="2" t="str">
        <f>HYPERLINK("https://files.afu.se/Downloads/Transcripts/Somewhere%20in%20the%20Skies%20(Ryan%20Sprague)/2017 08 07 - Ryan Sprague - Somewhere in the Skies  Imagery, Reality, and UFOs  Sorting Truth From Fiction_YHDsN14han4 - transcript (automated).pdf","Transcript Link")</f>
        <v>Transcript Link</v>
      </c>
    </row>
    <row r="459" spans="1:13" ht="409.5">
      <c r="A459" s="1" t="s">
        <v>2278</v>
      </c>
      <c r="B459" s="1" t="s">
        <v>13</v>
      </c>
      <c r="C459" s="4" t="s">
        <v>2279</v>
      </c>
      <c r="D459" s="1" t="s">
        <v>2280</v>
      </c>
      <c r="E459" s="1" t="s">
        <v>2281</v>
      </c>
      <c r="F459" s="4" t="s">
        <v>17</v>
      </c>
      <c r="G459" s="1" t="s">
        <v>18</v>
      </c>
      <c r="H459" s="1" t="s">
        <v>19</v>
      </c>
      <c r="I459" s="1" t="s">
        <v>20</v>
      </c>
      <c r="J459" s="1" t="s">
        <v>2282</v>
      </c>
      <c r="K459" s="1" t="s">
        <v>22</v>
      </c>
      <c r="L459" s="1" t="str">
        <f>HYPERLINK("https://files.afu.se/Downloads/Transcripts/Somewhere%20in%20the%20Skies%20(Ryan%20Sprague)/2017 07 30 - Ryan Sprague - Somewhere in the Skies  The Howl Horror Program and Fire in the Sky_PkWAA28IqRI - transcript (automated).pdf","Transcript Link")</f>
        <v>Transcript Link</v>
      </c>
      <c r="M459" s="2" t="str">
        <f>HYPERLINK("https://files.afu.se/Downloads/Transcripts/Somewhere%20in%20the%20Skies%20(Ryan%20Sprague)/2017 07 30 - Ryan Sprague - Somewhere in the Skies  The Howl Horror Program and Fire in the Sky_PkWAA28IqRI - transcript (automated).pdf","Transcript Link")</f>
        <v>Transcript Link</v>
      </c>
    </row>
    <row r="460" spans="1:13" ht="180">
      <c r="A460" s="1" t="s">
        <v>2283</v>
      </c>
      <c r="B460" s="1" t="s">
        <v>13</v>
      </c>
      <c r="C460" s="4" t="s">
        <v>2284</v>
      </c>
      <c r="D460" s="1" t="s">
        <v>2285</v>
      </c>
      <c r="E460" s="1" t="s">
        <v>2286</v>
      </c>
      <c r="F460" s="4" t="s">
        <v>17</v>
      </c>
      <c r="G460" s="1" t="s">
        <v>18</v>
      </c>
      <c r="H460" s="1" t="s">
        <v>19</v>
      </c>
      <c r="I460" s="1" t="s">
        <v>20</v>
      </c>
      <c r="J460" s="1" t="s">
        <v>2287</v>
      </c>
      <c r="K460" s="1" t="s">
        <v>22</v>
      </c>
      <c r="L460" s="1" t="str">
        <f>HYPERLINK("https://files.afu.se/Downloads/Transcripts/Somewhere%20in%20the%20Skies%20(Ryan%20Sprague)/2017 07 27 - Ryan Sprague - This Monday on the SOMEWHERE IN THE SKIES podcast!_hTAGOblxA9I - transcript (automated).pdf","Transcript Link")</f>
        <v>Transcript Link</v>
      </c>
      <c r="M460" s="2" t="str">
        <f>HYPERLINK("https://files.afu.se/Downloads/Transcripts/Somewhere%20in%20the%20Skies%20(Ryan%20Sprague)/2017 07 27 - Ryan Sprague - This Monday on the SOMEWHERE IN THE SKIES podcast!_hTAGOblxA9I - transcript (automated).pdf","Transcript Link")</f>
        <v>Transcript Link</v>
      </c>
    </row>
    <row r="461" spans="1:13" ht="180">
      <c r="A461" s="1" t="s">
        <v>2288</v>
      </c>
      <c r="B461" s="1" t="s">
        <v>13</v>
      </c>
      <c r="C461" s="4" t="s">
        <v>2289</v>
      </c>
      <c r="D461" s="1" t="s">
        <v>2290</v>
      </c>
      <c r="E461" s="1" t="s">
        <v>2291</v>
      </c>
      <c r="F461" s="4" t="s">
        <v>17</v>
      </c>
      <c r="G461" s="1" t="s">
        <v>18</v>
      </c>
      <c r="H461" s="1" t="s">
        <v>19</v>
      </c>
      <c r="I461" s="1" t="s">
        <v>20</v>
      </c>
      <c r="J461" s="1" t="s">
        <v>2292</v>
      </c>
      <c r="K461" s="1" t="s">
        <v>22</v>
      </c>
      <c r="L461" s="1" t="str">
        <f>HYPERLINK("https://files.afu.se/Downloads/Transcripts/Somewhere%20in%20the%20Skies%20(Ryan%20Sprague)/2017 07 25 - Ryan Sprague - UPDATES on Tonight's New Episode and my Books!_ohdUXg5uIRg - transcript (automated).pdf","Transcript Link")</f>
        <v>Transcript Link</v>
      </c>
      <c r="M461" s="2" t="str">
        <f>HYPERLINK("https://files.afu.se/Downloads/Transcripts/Somewhere%20in%20the%20Skies%20(Ryan%20Sprague)/2017 07 25 - Ryan Sprague - UPDATES on Tonight's New Episode and my Books!_ohdUXg5uIRg - transcript (automated).pdf","Transcript Link")</f>
        <v>Transcript Link</v>
      </c>
    </row>
    <row r="462" spans="1:13" ht="409.5">
      <c r="A462" s="1" t="s">
        <v>2293</v>
      </c>
      <c r="B462" s="1" t="s">
        <v>13</v>
      </c>
      <c r="C462" s="4" t="s">
        <v>2294</v>
      </c>
      <c r="D462" s="1" t="s">
        <v>2295</v>
      </c>
      <c r="E462" s="1" t="s">
        <v>2296</v>
      </c>
      <c r="F462" s="4" t="s">
        <v>17</v>
      </c>
      <c r="G462" s="1" t="s">
        <v>18</v>
      </c>
      <c r="H462" s="1" t="s">
        <v>19</v>
      </c>
      <c r="I462" s="1" t="s">
        <v>20</v>
      </c>
      <c r="J462" s="1" t="s">
        <v>2297</v>
      </c>
      <c r="K462" s="1" t="s">
        <v>22</v>
      </c>
      <c r="L462" s="1" t="str">
        <f>HYPERLINK("https://files.afu.se/Downloads/Transcripts/Somewhere%20in%20the%20Skies%20(Ryan%20Sprague)/2017 07 24 - Ryan Sprague - Somewhere in the Skies  People of Earth_uPG03fS5UzI - transcript (automated).pdf","Transcript Link")</f>
        <v>Transcript Link</v>
      </c>
      <c r="M462" s="2" t="str">
        <f>HYPERLINK("https://files.afu.se/Downloads/Transcripts/Somewhere%20in%20the%20Skies%20(Ryan%20Sprague)/2017 07 24 - Ryan Sprague - Somewhere in the Skies  People of Earth_uPG03fS5UzI - transcript (automated).pdf","Transcript Link")</f>
        <v>Transcript Link</v>
      </c>
    </row>
    <row r="463" spans="1:13" ht="180">
      <c r="A463" s="1" t="s">
        <v>2298</v>
      </c>
      <c r="B463" s="1" t="s">
        <v>13</v>
      </c>
      <c r="C463" s="4" t="s">
        <v>2299</v>
      </c>
      <c r="D463" s="1" t="s">
        <v>2300</v>
      </c>
      <c r="E463" s="1" t="s">
        <v>2301</v>
      </c>
      <c r="F463" s="4" t="s">
        <v>17</v>
      </c>
      <c r="G463" s="1" t="s">
        <v>18</v>
      </c>
      <c r="H463" s="1" t="s">
        <v>19</v>
      </c>
      <c r="I463" s="1" t="s">
        <v>20</v>
      </c>
      <c r="J463" s="1" t="s">
        <v>2302</v>
      </c>
      <c r="K463" s="1" t="s">
        <v>22</v>
      </c>
      <c r="L463" s="1" t="str">
        <f>HYPERLINK("https://files.afu.se/Downloads/Transcripts/Somewhere%20in%20the%20Skies%20(Ryan%20Sprague)/2017 07 23 - Ryan Sprague - Exciting News About the Somewhere in the Skies Podcast!_O8jn5ltkmzw - transcript (automated).pdf","Transcript Link")</f>
        <v>Transcript Link</v>
      </c>
      <c r="M463" s="2" t="str">
        <f>HYPERLINK("https://files.afu.se/Downloads/Transcripts/Somewhere%20in%20the%20Skies%20(Ryan%20Sprague)/2017 07 23 - Ryan Sprague - Exciting News About the Somewhere in the Skies Podcast!_O8jn5ltkmzw - transcript (automated).pdf","Transcript Link")</f>
        <v>Transcript Link</v>
      </c>
    </row>
    <row r="464" spans="1:13" ht="409.5">
      <c r="A464" s="1" t="s">
        <v>2303</v>
      </c>
      <c r="B464" s="1" t="s">
        <v>13</v>
      </c>
      <c r="C464" s="4" t="s">
        <v>2304</v>
      </c>
      <c r="D464" s="1" t="s">
        <v>2305</v>
      </c>
      <c r="E464" s="1" t="s">
        <v>2306</v>
      </c>
      <c r="F464" s="4" t="s">
        <v>17</v>
      </c>
      <c r="G464" s="1" t="s">
        <v>18</v>
      </c>
      <c r="H464" s="1" t="s">
        <v>19</v>
      </c>
      <c r="I464" s="1" t="s">
        <v>20</v>
      </c>
      <c r="J464" s="1" t="s">
        <v>2307</v>
      </c>
      <c r="K464" s="1" t="s">
        <v>22</v>
      </c>
      <c r="L464" s="1" t="str">
        <f>HYPERLINK("https://files.afu.se/Downloads/Transcripts/Somewhere%20in%20the%20Skies%20(Ryan%20Sprague)/2017 07 17 - Ryan Sprague - Somewhere in the Skies  UFOs as a Clockwork Orange_g-FZbgV8J9U - transcript (automated).pdf","Transcript Link")</f>
        <v>Transcript Link</v>
      </c>
      <c r="M464" s="2" t="str">
        <f>HYPERLINK("https://files.afu.se/Downloads/Transcripts/Somewhere%20in%20the%20Skies%20(Ryan%20Sprague)/2017 07 17 - Ryan Sprague - Somewhere in the Skies  UFOs as a Clockwork Orange_g-FZbgV8J9U - transcript (automated).pdf","Transcript Link")</f>
        <v>Transcript Link</v>
      </c>
    </row>
    <row r="465" spans="1:13" ht="409.5">
      <c r="A465" s="1" t="s">
        <v>2308</v>
      </c>
      <c r="B465" s="1" t="s">
        <v>13</v>
      </c>
      <c r="C465" s="4" t="s">
        <v>2309</v>
      </c>
      <c r="D465" s="1" t="s">
        <v>2310</v>
      </c>
      <c r="E465" s="1" t="s">
        <v>2311</v>
      </c>
      <c r="F465" s="4" t="s">
        <v>17</v>
      </c>
      <c r="G465" s="1" t="s">
        <v>18</v>
      </c>
      <c r="H465" s="1" t="s">
        <v>19</v>
      </c>
      <c r="I465" s="1" t="s">
        <v>20</v>
      </c>
      <c r="J465" s="1" t="s">
        <v>2312</v>
      </c>
      <c r="K465" s="1" t="s">
        <v>22</v>
      </c>
      <c r="L465" s="1" t="str">
        <f>HYPERLINK("https://files.afu.se/Downloads/Transcripts/Somewhere%20in%20the%20Skies%20(Ryan%20Sprague)/2017 07 10 - Ryan Sprague - Somewhere in the Skies  Punk Rock and UFOs_TFPvL4RPt7I - transcript (automated).pdf","Transcript Link")</f>
        <v>Transcript Link</v>
      </c>
      <c r="M465" s="2" t="str">
        <f>HYPERLINK("https://files.afu.se/Downloads/Transcripts/Somewhere%20in%20the%20Skies%20(Ryan%20Sprague)/2017 07 10 - Ryan Sprague - Somewhere in the Skies  Punk Rock and UFOs_TFPvL4RPt7I - transcript (automated).pdf","Transcript Link")</f>
        <v>Transcript Link</v>
      </c>
    </row>
    <row r="466" spans="1:13" ht="409.5">
      <c r="A466" s="1" t="s">
        <v>2313</v>
      </c>
      <c r="B466" s="1" t="s">
        <v>13</v>
      </c>
      <c r="C466" s="4" t="s">
        <v>2314</v>
      </c>
      <c r="D466" s="1" t="s">
        <v>2315</v>
      </c>
      <c r="E466" s="1" t="s">
        <v>2316</v>
      </c>
      <c r="F466" s="4" t="s">
        <v>17</v>
      </c>
      <c r="G466" s="1" t="s">
        <v>18</v>
      </c>
      <c r="H466" s="1" t="s">
        <v>19</v>
      </c>
      <c r="I466" s="1" t="s">
        <v>20</v>
      </c>
      <c r="J466" s="1" t="s">
        <v>2317</v>
      </c>
      <c r="K466" s="1" t="s">
        <v>22</v>
      </c>
      <c r="L466" s="1" t="str">
        <f>HYPERLINK("https://files.afu.se/Downloads/Transcripts/Somewhere%20in%20the%20Skies%20(Ryan%20Sprague)/2017 07 03 - Ryan Sprague - Somewhere in the Skies  Cosmic Whistleblowers_8SKEyNRomG0 - transcript (automated).pdf","Transcript Link")</f>
        <v>Transcript Link</v>
      </c>
      <c r="M466" s="2" t="str">
        <f>HYPERLINK("https://files.afu.se/Downloads/Transcripts/Somewhere%20in%20the%20Skies%20(Ryan%20Sprague)/2017 07 03 - Ryan Sprague - Somewhere in the Skies  Cosmic Whistleblowers_8SKEyNRomG0 - transcript (automated).pdf","Transcript Link")</f>
        <v>Transcript Link</v>
      </c>
    </row>
    <row r="467" spans="1:13" ht="409.5">
      <c r="A467" s="1" t="s">
        <v>2318</v>
      </c>
      <c r="B467" s="1" t="s">
        <v>13</v>
      </c>
      <c r="C467" s="4" t="s">
        <v>2319</v>
      </c>
      <c r="D467" s="1" t="s">
        <v>2320</v>
      </c>
      <c r="E467" s="1" t="s">
        <v>2321</v>
      </c>
      <c r="F467" s="4" t="s">
        <v>17</v>
      </c>
      <c r="G467" s="1" t="s">
        <v>18</v>
      </c>
      <c r="H467" s="1" t="s">
        <v>19</v>
      </c>
      <c r="I467" s="1" t="s">
        <v>20</v>
      </c>
      <c r="J467" s="1" t="s">
        <v>2322</v>
      </c>
      <c r="K467" s="1" t="s">
        <v>22</v>
      </c>
      <c r="L467" s="1" t="str">
        <f>HYPERLINK("https://files.afu.se/Downloads/Transcripts/Somewhere%20in%20the%20Skies%20(Ryan%20Sprague)/2017 06 26 - Ryan Sprague - Somewhere in the Skies  Dugway, Skinwalker Ranch, and UFOs Over Utah_-zRBZwHBUKQ - transcript (automated).pdf","Transcript Link")</f>
        <v>Transcript Link</v>
      </c>
      <c r="M467" s="2" t="str">
        <f>HYPERLINK("https://files.afu.se/Downloads/Transcripts/Somewhere%20in%20the%20Skies%20(Ryan%20Sprague)/2017 06 26 - Ryan Sprague - Somewhere in the Skies  Dugway, Skinwalker Ranch, and UFOs Over Utah_-zRBZwHBUKQ - transcript (automated).pdf","Transcript Link")</f>
        <v>Transcript Link</v>
      </c>
    </row>
    <row r="468" spans="1:13" ht="409.5">
      <c r="A468" s="1" t="s">
        <v>2323</v>
      </c>
      <c r="B468" s="1" t="s">
        <v>13</v>
      </c>
      <c r="C468" s="4" t="s">
        <v>2324</v>
      </c>
      <c r="D468" s="1" t="s">
        <v>2325</v>
      </c>
      <c r="E468" s="1" t="s">
        <v>2326</v>
      </c>
      <c r="F468" s="4" t="s">
        <v>17</v>
      </c>
      <c r="G468" s="1" t="s">
        <v>18</v>
      </c>
      <c r="H468" s="1" t="s">
        <v>19</v>
      </c>
      <c r="I468" s="1" t="s">
        <v>20</v>
      </c>
      <c r="J468" s="1" t="s">
        <v>2327</v>
      </c>
      <c r="K468" s="1" t="s">
        <v>22</v>
      </c>
      <c r="L468" s="1" t="str">
        <f>HYPERLINK("https://files.afu.se/Downloads/Transcripts/Somewhere%20in%20the%20Skies%20(Ryan%20Sprague)/2017 06 18 - Ryan Sprague - Somewhere in the Skies  The Close Encounters Man_ZGgV409wwRY - transcript (automated).pdf","Transcript Link")</f>
        <v>Transcript Link</v>
      </c>
      <c r="M468" s="2" t="str">
        <f>HYPERLINK("https://files.afu.se/Downloads/Transcripts/Somewhere%20in%20the%20Skies%20(Ryan%20Sprague)/2017 06 18 - Ryan Sprague - Somewhere in the Skies  The Close Encounters Man_ZGgV409wwRY - transcript (automated).pdf","Transcript Link")</f>
        <v>Transcript Link</v>
      </c>
    </row>
    <row r="469" spans="1:13" ht="409.5">
      <c r="A469" s="1" t="s">
        <v>2328</v>
      </c>
      <c r="B469" s="1" t="s">
        <v>13</v>
      </c>
      <c r="C469" s="4" t="s">
        <v>2329</v>
      </c>
      <c r="D469" s="1" t="s">
        <v>2330</v>
      </c>
      <c r="E469" s="1" t="s">
        <v>2331</v>
      </c>
      <c r="F469" s="4" t="s">
        <v>17</v>
      </c>
      <c r="G469" s="1" t="s">
        <v>18</v>
      </c>
      <c r="H469" s="1" t="s">
        <v>19</v>
      </c>
      <c r="I469" s="1" t="s">
        <v>20</v>
      </c>
      <c r="J469" s="1" t="s">
        <v>2332</v>
      </c>
      <c r="K469" s="1" t="s">
        <v>22</v>
      </c>
      <c r="L469" s="1" t="str">
        <f>HYPERLINK("https://files.afu.se/Downloads/Transcripts/Somewhere%20in%20the%20Skies%20(Ryan%20Sprague)/2017 06 12 - Ryan Sprague - Somewhere in the Skies  Flying Saucers v.s. The Half White Son of a Black Man_bJLAa1uMr5o - transcript (automated).pdf","Transcript Link")</f>
        <v>Transcript Link</v>
      </c>
      <c r="M469" s="2" t="str">
        <f>HYPERLINK("https://files.afu.se/Downloads/Transcripts/Somewhere%20in%20the%20Skies%20(Ryan%20Sprague)/2017 06 12 - Ryan Sprague - Somewhere in the Skies  Flying Saucers v.s. The Half White Son of a Black Man_bJLAa1uMr5o - transcript (automated).pdf","Transcript Link")</f>
        <v>Transcript Link</v>
      </c>
    </row>
    <row r="470" spans="1:13" ht="409.5">
      <c r="A470" s="1" t="s">
        <v>2333</v>
      </c>
      <c r="B470" s="1" t="s">
        <v>13</v>
      </c>
      <c r="C470" s="4" t="s">
        <v>2334</v>
      </c>
      <c r="D470" s="1" t="s">
        <v>2335</v>
      </c>
      <c r="E470" s="1" t="s">
        <v>2336</v>
      </c>
      <c r="F470" s="4" t="s">
        <v>17</v>
      </c>
      <c r="G470" s="1" t="s">
        <v>18</v>
      </c>
      <c r="H470" s="1" t="s">
        <v>19</v>
      </c>
      <c r="I470" s="1" t="s">
        <v>20</v>
      </c>
      <c r="J470" s="1" t="s">
        <v>2337</v>
      </c>
      <c r="K470" s="1" t="s">
        <v>22</v>
      </c>
      <c r="L470" s="1" t="str">
        <f>HYPERLINK("https://files.afu.se/Downloads/Transcripts/Somewhere%20in%20the%20Skies%20(Ryan%20Sprague)/2017 06 05 - Ryan Sprague - Somewhere in the Skies  UFOs Over Texas_q9s8zhS1UNE - transcript (automated).pdf","Transcript Link")</f>
        <v>Transcript Link</v>
      </c>
      <c r="M470" s="2" t="str">
        <f>HYPERLINK("https://files.afu.se/Downloads/Transcripts/Somewhere%20in%20the%20Skies%20(Ryan%20Sprague)/2017 06 05 - Ryan Sprague - Somewhere in the Skies  UFOs Over Texas_q9s8zhS1UNE - transcript (automated).pdf","Transcript Link")</f>
        <v>Transcript Link</v>
      </c>
    </row>
    <row r="471" spans="1:13" ht="409.5">
      <c r="A471" s="1" t="s">
        <v>2338</v>
      </c>
      <c r="B471" s="1" t="s">
        <v>13</v>
      </c>
      <c r="C471" s="4" t="s">
        <v>2339</v>
      </c>
      <c r="D471" s="1" t="s">
        <v>2340</v>
      </c>
      <c r="E471" s="1" t="s">
        <v>2341</v>
      </c>
      <c r="F471" s="4" t="s">
        <v>17</v>
      </c>
      <c r="G471" s="1" t="s">
        <v>18</v>
      </c>
      <c r="H471" s="1" t="s">
        <v>19</v>
      </c>
      <c r="I471" s="1" t="s">
        <v>20</v>
      </c>
      <c r="J471" s="1" t="s">
        <v>2342</v>
      </c>
      <c r="K471" s="1" t="s">
        <v>22</v>
      </c>
      <c r="L471" s="1" t="str">
        <f>HYPERLINK("https://files.afu.se/Downloads/Transcripts/Somewhere%20in%20the%20Skies%20(Ryan%20Sprague)/2017 05 29 - Ryan Sprague - Somewhere in the Skies  The Roswell UFO Conspiracy_Vd5WemgxddI - transcript (automated).pdf","Transcript Link")</f>
        <v>Transcript Link</v>
      </c>
      <c r="M471" s="2" t="str">
        <f>HYPERLINK("https://files.afu.se/Downloads/Transcripts/Somewhere%20in%20the%20Skies%20(Ryan%20Sprague)/2017 05 29 - Ryan Sprague - Somewhere in the Skies  The Roswell UFO Conspiracy_Vd5WemgxddI - transcript (automated).pdf","Transcript Link")</f>
        <v>Transcript Link</v>
      </c>
    </row>
    <row r="472" spans="1:13" ht="409.5">
      <c r="A472" s="1" t="s">
        <v>2343</v>
      </c>
      <c r="B472" s="1" t="s">
        <v>13</v>
      </c>
      <c r="C472" s="4" t="s">
        <v>2344</v>
      </c>
      <c r="D472" s="1" t="s">
        <v>2345</v>
      </c>
      <c r="E472" s="1" t="s">
        <v>2346</v>
      </c>
      <c r="F472" s="4" t="s">
        <v>17</v>
      </c>
      <c r="G472" s="1" t="s">
        <v>18</v>
      </c>
      <c r="H472" s="1" t="s">
        <v>19</v>
      </c>
      <c r="I472" s="1" t="s">
        <v>20</v>
      </c>
      <c r="J472" s="1" t="s">
        <v>2347</v>
      </c>
      <c r="K472" s="1" t="s">
        <v>22</v>
      </c>
      <c r="L472" s="1" t="str">
        <f>HYPERLINK("https://files.afu.se/Downloads/Transcripts/Somewhere%20in%20the%20Skies%20(Ryan%20Sprague)/2017 05 22 - Ryan Sprague - Somewhere in the Skies  UFOs and the Parapsychological_yTNuzvLx4io - transcript (automated).pdf","Transcript Link")</f>
        <v>Transcript Link</v>
      </c>
      <c r="M472" s="2" t="str">
        <f>HYPERLINK("https://files.afu.se/Downloads/Transcripts/Somewhere%20in%20the%20Skies%20(Ryan%20Sprague)/2017 05 22 - Ryan Sprague - Somewhere in the Skies  UFOs and the Parapsychological_yTNuzvLx4io - transcript (automated).pdf","Transcript Link")</f>
        <v>Transcript Link</v>
      </c>
    </row>
    <row r="473" spans="1:13" ht="409.5">
      <c r="A473" s="1" t="s">
        <v>2348</v>
      </c>
      <c r="B473" s="1" t="s">
        <v>13</v>
      </c>
      <c r="C473" s="4" t="s">
        <v>2349</v>
      </c>
      <c r="D473" s="1" t="s">
        <v>2350</v>
      </c>
      <c r="E473" s="1" t="s">
        <v>2351</v>
      </c>
      <c r="F473" s="4" t="s">
        <v>17</v>
      </c>
      <c r="G473" s="1" t="s">
        <v>18</v>
      </c>
      <c r="H473" s="1" t="s">
        <v>19</v>
      </c>
      <c r="I473" s="1" t="s">
        <v>20</v>
      </c>
      <c r="J473" s="1" t="s">
        <v>2352</v>
      </c>
      <c r="K473" s="1" t="s">
        <v>22</v>
      </c>
      <c r="L473" s="1" t="str">
        <f>HYPERLINK("https://files.afu.se/Downloads/Transcripts/Somewhere%20in%20the%20Skies%20(Ryan%20Sprague)/2017 05 15 - Ryan Sprague - Somewhere in the Skies UFOs Over Mexico and the Southwest_RRyER-wEswA - transcript (automated).pdf","Transcript Link")</f>
        <v>Transcript Link</v>
      </c>
      <c r="M473" s="2" t="str">
        <f>HYPERLINK("https://files.afu.se/Downloads/Transcripts/Somewhere%20in%20the%20Skies%20(Ryan%20Sprague)/2017 05 15 - Ryan Sprague - Somewhere in the Skies UFOs Over Mexico and the Southwest_RRyER-wEswA - transcript (automated).pdf","Transcript Link")</f>
        <v>Transcript Link</v>
      </c>
    </row>
    <row r="474" spans="1:13" ht="409.5">
      <c r="A474" s="1" t="s">
        <v>2353</v>
      </c>
      <c r="B474" s="1" t="s">
        <v>13</v>
      </c>
      <c r="C474" s="4" t="s">
        <v>2354</v>
      </c>
      <c r="D474" s="1" t="s">
        <v>2355</v>
      </c>
      <c r="E474" s="1" t="s">
        <v>2356</v>
      </c>
      <c r="F474" s="4" t="s">
        <v>17</v>
      </c>
      <c r="G474" s="1" t="s">
        <v>18</v>
      </c>
      <c r="H474" s="1" t="s">
        <v>19</v>
      </c>
      <c r="I474" s="1" t="s">
        <v>20</v>
      </c>
      <c r="J474" s="1" t="s">
        <v>2357</v>
      </c>
      <c r="K474" s="1" t="s">
        <v>22</v>
      </c>
      <c r="L474" s="1" t="str">
        <f>HYPERLINK("https://files.afu.se/Downloads/Transcripts/Somewhere%20in%20the%20Skies%20(Ryan%20Sprague)/2017 05 07 - Ryan Sprague - Somewhere in the Skies - Phenomena_HSfpUVr3Ais - transcript (automated).pdf","Transcript Link")</f>
        <v>Transcript Link</v>
      </c>
      <c r="M474" s="2" t="str">
        <f>HYPERLINK("https://files.afu.se/Downloads/Transcripts/Somewhere%20in%20the%20Skies%20(Ryan%20Sprague)/2017 05 07 - Ryan Sprague - Somewhere in the Skies - Phenomena_HSfpUVr3Ais - transcript (automated).pdf","Transcript Link")</f>
        <v>Transcript Link</v>
      </c>
    </row>
    <row r="475" spans="1:13" ht="409.5">
      <c r="A475" s="1" t="s">
        <v>2358</v>
      </c>
      <c r="B475" s="1" t="s">
        <v>13</v>
      </c>
      <c r="C475" s="4" t="s">
        <v>2359</v>
      </c>
      <c r="D475" s="1" t="s">
        <v>2360</v>
      </c>
      <c r="E475" s="1" t="s">
        <v>2361</v>
      </c>
      <c r="F475" s="4" t="s">
        <v>17</v>
      </c>
      <c r="G475" s="1" t="s">
        <v>18</v>
      </c>
      <c r="H475" s="1" t="s">
        <v>19</v>
      </c>
      <c r="I475" s="1" t="s">
        <v>20</v>
      </c>
      <c r="J475" s="1" t="s">
        <v>2362</v>
      </c>
      <c r="K475" s="1" t="s">
        <v>22</v>
      </c>
      <c r="L475" s="1" t="str">
        <f>HYPERLINK("https://files.afu.se/Downloads/Transcripts/Somewhere%20in%20the%20Skies%20(Ryan%20Sprague)/2017 05 01 - Ryan Sprague - Somewhere in the Skies  History of a Cultural Phenomenon_uEiHQls_-Y8 - transcript (automated).pdf","Transcript Link")</f>
        <v>Transcript Link</v>
      </c>
      <c r="M475" s="2" t="str">
        <f>HYPERLINK("https://files.afu.se/Downloads/Transcripts/Somewhere%20in%20the%20Skies%20(Ryan%20Sprague)/2017 05 01 - Ryan Sprague - Somewhere in the Skies  History of a Cultural Phenomenon_uEiHQls_-Y8 - transcript (automated).pdf","Transcript Link")</f>
        <v>Transcript Link</v>
      </c>
    </row>
    <row r="476" spans="1:13" ht="409.5">
      <c r="A476" s="1" t="s">
        <v>2363</v>
      </c>
      <c r="B476" s="1" t="s">
        <v>13</v>
      </c>
      <c r="C476" s="4" t="s">
        <v>2364</v>
      </c>
      <c r="D476" s="1" t="s">
        <v>2125</v>
      </c>
      <c r="E476" s="1" t="s">
        <v>2365</v>
      </c>
      <c r="F476" s="4" t="s">
        <v>17</v>
      </c>
      <c r="G476" s="1" t="s">
        <v>18</v>
      </c>
      <c r="H476" s="1" t="s">
        <v>19</v>
      </c>
      <c r="I476" s="1" t="s">
        <v>20</v>
      </c>
      <c r="J476" s="1" t="s">
        <v>2366</v>
      </c>
      <c r="K476" s="1" t="s">
        <v>22</v>
      </c>
      <c r="L476" s="1" t="str">
        <f>HYPERLINK("https://files.afu.se/Downloads/Transcripts/Somewhere%20in%20the%20Skies%20(Ryan%20Sprague)/2017 04 24 - Ryan Sprague - Somewhere in the Skies  Toward a Better Ufology_5QDt_bTpo60 - transcript (automated).pdf","Transcript Link")</f>
        <v>Transcript Link</v>
      </c>
      <c r="M476" s="2" t="str">
        <f>HYPERLINK("https://files.afu.se/Downloads/Transcripts/Somewhere%20in%20the%20Skies%20(Ryan%20Sprague)/2017 04 24 - Ryan Sprague - Somewhere in the Skies  Toward a Better Ufology_5QDt_bTpo60 - transcript (automated).pdf","Transcript Link")</f>
        <v>Transcript Link</v>
      </c>
    </row>
    <row r="477" spans="1:13" ht="180">
      <c r="A477" s="1" t="s">
        <v>2367</v>
      </c>
      <c r="B477" s="1" t="s">
        <v>13</v>
      </c>
      <c r="C477" s="4" t="s">
        <v>2368</v>
      </c>
      <c r="D477" s="1" t="s">
        <v>2369</v>
      </c>
      <c r="E477" s="1" t="s">
        <v>2370</v>
      </c>
      <c r="F477" s="4" t="s">
        <v>17</v>
      </c>
      <c r="G477" s="1" t="s">
        <v>18</v>
      </c>
      <c r="H477" s="1" t="s">
        <v>19</v>
      </c>
      <c r="I477" s="1" t="s">
        <v>20</v>
      </c>
      <c r="J477" s="1" t="s">
        <v>2371</v>
      </c>
      <c r="K477" s="1" t="s">
        <v>22</v>
      </c>
      <c r="L477" s="1" t="str">
        <f>HYPERLINK("https://files.afu.se/Downloads/Transcripts/Somewhere%20in%20the%20Skies%20(Ryan%20Sprague)/2016 09 11 - Ryan Sprague - THIRD KIND PRODUCTIONS Animation_3grW5L2lqn4 - transcript (automated).pdf","Transcript Link")</f>
        <v>Transcript Link</v>
      </c>
      <c r="M477" s="2" t="str">
        <f>HYPERLINK("https://files.afu.se/Downloads/Transcripts/Somewhere%20in%20the%20Skies%20(Ryan%20Sprague)/2016 09 11 - Ryan Sprague - THIRD KIND PRODUCTIONS Animation_3grW5L2lqn4 - transcript (automated).pdf","Transcript Link")</f>
        <v>Transcript Link</v>
      </c>
    </row>
  </sheetData>
  <hyperlinks>
    <hyperlink ref="C2" r:id="rId1" xr:uid="{00000000-0004-0000-0000-000000000000}"/>
    <hyperlink ref="F2" r:id="rId2" xr:uid="{00000000-0004-0000-0000-000001000000}"/>
    <hyperlink ref="C3" r:id="rId3" xr:uid="{00000000-0004-0000-0000-000002000000}"/>
    <hyperlink ref="F3" r:id="rId4" xr:uid="{00000000-0004-0000-0000-000003000000}"/>
    <hyperlink ref="C4" r:id="rId5" xr:uid="{00000000-0004-0000-0000-000004000000}"/>
    <hyperlink ref="F4" r:id="rId6" xr:uid="{00000000-0004-0000-0000-000005000000}"/>
    <hyperlink ref="C5" r:id="rId7" xr:uid="{00000000-0004-0000-0000-000006000000}"/>
    <hyperlink ref="F5" r:id="rId8" xr:uid="{00000000-0004-0000-0000-000007000000}"/>
    <hyperlink ref="C6" r:id="rId9" xr:uid="{00000000-0004-0000-0000-000008000000}"/>
    <hyperlink ref="F6" r:id="rId10" xr:uid="{00000000-0004-0000-0000-000009000000}"/>
    <hyperlink ref="C7" r:id="rId11" xr:uid="{00000000-0004-0000-0000-00000A000000}"/>
    <hyperlink ref="F7" r:id="rId12" xr:uid="{00000000-0004-0000-0000-00000B000000}"/>
    <hyperlink ref="C8" r:id="rId13" xr:uid="{00000000-0004-0000-0000-00000C000000}"/>
    <hyperlink ref="F8" r:id="rId14" xr:uid="{00000000-0004-0000-0000-00000D000000}"/>
    <hyperlink ref="C9" r:id="rId15" xr:uid="{00000000-0004-0000-0000-00000E000000}"/>
    <hyperlink ref="F9" r:id="rId16" xr:uid="{00000000-0004-0000-0000-00000F000000}"/>
    <hyperlink ref="C10" r:id="rId17" xr:uid="{00000000-0004-0000-0000-000010000000}"/>
    <hyperlink ref="F10" r:id="rId18" xr:uid="{00000000-0004-0000-0000-000011000000}"/>
    <hyperlink ref="C11" r:id="rId19" xr:uid="{00000000-0004-0000-0000-000012000000}"/>
    <hyperlink ref="F11" r:id="rId20" xr:uid="{00000000-0004-0000-0000-000013000000}"/>
    <hyperlink ref="C12" r:id="rId21" xr:uid="{00000000-0004-0000-0000-000014000000}"/>
    <hyperlink ref="F12" r:id="rId22" xr:uid="{00000000-0004-0000-0000-000015000000}"/>
    <hyperlink ref="C13" r:id="rId23" xr:uid="{00000000-0004-0000-0000-000016000000}"/>
    <hyperlink ref="F13" r:id="rId24" xr:uid="{00000000-0004-0000-0000-000017000000}"/>
    <hyperlink ref="C14" r:id="rId25" xr:uid="{00000000-0004-0000-0000-000018000000}"/>
    <hyperlink ref="F14" r:id="rId26" xr:uid="{00000000-0004-0000-0000-000019000000}"/>
    <hyperlink ref="C15" r:id="rId27" xr:uid="{00000000-0004-0000-0000-00001A000000}"/>
    <hyperlink ref="F15" r:id="rId28" xr:uid="{00000000-0004-0000-0000-00001B000000}"/>
    <hyperlink ref="C16" r:id="rId29" xr:uid="{00000000-0004-0000-0000-00001C000000}"/>
    <hyperlink ref="F16" r:id="rId30" xr:uid="{00000000-0004-0000-0000-00001D000000}"/>
    <hyperlink ref="C17" r:id="rId31" xr:uid="{00000000-0004-0000-0000-00001E000000}"/>
    <hyperlink ref="F17" r:id="rId32" xr:uid="{00000000-0004-0000-0000-00001F000000}"/>
    <hyperlink ref="C18" r:id="rId33" xr:uid="{00000000-0004-0000-0000-000020000000}"/>
    <hyperlink ref="F18" r:id="rId34" xr:uid="{00000000-0004-0000-0000-000021000000}"/>
    <hyperlink ref="C19" r:id="rId35" xr:uid="{00000000-0004-0000-0000-000022000000}"/>
    <hyperlink ref="F19" r:id="rId36" xr:uid="{00000000-0004-0000-0000-000023000000}"/>
    <hyperlink ref="C20" r:id="rId37" xr:uid="{00000000-0004-0000-0000-000024000000}"/>
    <hyperlink ref="F20" r:id="rId38" xr:uid="{00000000-0004-0000-0000-000025000000}"/>
    <hyperlink ref="C21" r:id="rId39" xr:uid="{00000000-0004-0000-0000-000026000000}"/>
    <hyperlink ref="F21" r:id="rId40" xr:uid="{00000000-0004-0000-0000-000027000000}"/>
    <hyperlink ref="C22" r:id="rId41" xr:uid="{00000000-0004-0000-0000-000028000000}"/>
    <hyperlink ref="F22" r:id="rId42" xr:uid="{00000000-0004-0000-0000-000029000000}"/>
    <hyperlink ref="C23" r:id="rId43" xr:uid="{00000000-0004-0000-0000-00002A000000}"/>
    <hyperlink ref="F23" r:id="rId44" xr:uid="{00000000-0004-0000-0000-00002B000000}"/>
    <hyperlink ref="C24" r:id="rId45" xr:uid="{00000000-0004-0000-0000-00002C000000}"/>
    <hyperlink ref="F24" r:id="rId46" xr:uid="{00000000-0004-0000-0000-00002D000000}"/>
    <hyperlink ref="C25" r:id="rId47" xr:uid="{00000000-0004-0000-0000-00002E000000}"/>
    <hyperlink ref="F25" r:id="rId48" xr:uid="{00000000-0004-0000-0000-00002F000000}"/>
    <hyperlink ref="C26" r:id="rId49" xr:uid="{00000000-0004-0000-0000-000030000000}"/>
    <hyperlink ref="F26" r:id="rId50" xr:uid="{00000000-0004-0000-0000-000031000000}"/>
    <hyperlink ref="C27" r:id="rId51" xr:uid="{00000000-0004-0000-0000-000032000000}"/>
    <hyperlink ref="F27" r:id="rId52" xr:uid="{00000000-0004-0000-0000-000033000000}"/>
    <hyperlink ref="C28" r:id="rId53" xr:uid="{00000000-0004-0000-0000-000034000000}"/>
    <hyperlink ref="F28" r:id="rId54" xr:uid="{00000000-0004-0000-0000-000035000000}"/>
    <hyperlink ref="C29" r:id="rId55" xr:uid="{00000000-0004-0000-0000-000036000000}"/>
    <hyperlink ref="F29" r:id="rId56" xr:uid="{00000000-0004-0000-0000-000037000000}"/>
    <hyperlink ref="C30" r:id="rId57" xr:uid="{00000000-0004-0000-0000-000038000000}"/>
    <hyperlink ref="F30" r:id="rId58" xr:uid="{00000000-0004-0000-0000-000039000000}"/>
    <hyperlink ref="C31" r:id="rId59" xr:uid="{00000000-0004-0000-0000-00003A000000}"/>
    <hyperlink ref="F31" r:id="rId60" xr:uid="{00000000-0004-0000-0000-00003B000000}"/>
    <hyperlink ref="C32" r:id="rId61" xr:uid="{00000000-0004-0000-0000-00003C000000}"/>
    <hyperlink ref="F32" r:id="rId62" xr:uid="{00000000-0004-0000-0000-00003D000000}"/>
    <hyperlink ref="C33" r:id="rId63" xr:uid="{00000000-0004-0000-0000-00003E000000}"/>
    <hyperlink ref="F33" r:id="rId64" xr:uid="{00000000-0004-0000-0000-00003F000000}"/>
    <hyperlink ref="C34" r:id="rId65" xr:uid="{00000000-0004-0000-0000-000040000000}"/>
    <hyperlink ref="F34" r:id="rId66" xr:uid="{00000000-0004-0000-0000-000041000000}"/>
    <hyperlink ref="C35" r:id="rId67" xr:uid="{00000000-0004-0000-0000-000042000000}"/>
    <hyperlink ref="F35" r:id="rId68" xr:uid="{00000000-0004-0000-0000-000043000000}"/>
    <hyperlink ref="C36" r:id="rId69" xr:uid="{00000000-0004-0000-0000-000044000000}"/>
    <hyperlink ref="F36" r:id="rId70" xr:uid="{00000000-0004-0000-0000-000045000000}"/>
    <hyperlink ref="C37" r:id="rId71" xr:uid="{00000000-0004-0000-0000-000046000000}"/>
    <hyperlink ref="F37" r:id="rId72" xr:uid="{00000000-0004-0000-0000-000047000000}"/>
    <hyperlink ref="C38" r:id="rId73" xr:uid="{00000000-0004-0000-0000-000048000000}"/>
    <hyperlink ref="F38" r:id="rId74" xr:uid="{00000000-0004-0000-0000-000049000000}"/>
    <hyperlink ref="C39" r:id="rId75" xr:uid="{00000000-0004-0000-0000-00004A000000}"/>
    <hyperlink ref="F39" r:id="rId76" xr:uid="{00000000-0004-0000-0000-00004B000000}"/>
    <hyperlink ref="C40" r:id="rId77" xr:uid="{00000000-0004-0000-0000-00004C000000}"/>
    <hyperlink ref="F40" r:id="rId78" xr:uid="{00000000-0004-0000-0000-00004D000000}"/>
    <hyperlink ref="C41" r:id="rId79" xr:uid="{00000000-0004-0000-0000-00004E000000}"/>
    <hyperlink ref="F41" r:id="rId80" xr:uid="{00000000-0004-0000-0000-00004F000000}"/>
    <hyperlink ref="C42" r:id="rId81" xr:uid="{00000000-0004-0000-0000-000050000000}"/>
    <hyperlink ref="F42" r:id="rId82" xr:uid="{00000000-0004-0000-0000-000051000000}"/>
    <hyperlink ref="C43" r:id="rId83" xr:uid="{00000000-0004-0000-0000-000052000000}"/>
    <hyperlink ref="F43" r:id="rId84" xr:uid="{00000000-0004-0000-0000-000053000000}"/>
    <hyperlink ref="C44" r:id="rId85" xr:uid="{00000000-0004-0000-0000-000054000000}"/>
    <hyperlink ref="F44" r:id="rId86" xr:uid="{00000000-0004-0000-0000-000055000000}"/>
    <hyperlink ref="C45" r:id="rId87" xr:uid="{00000000-0004-0000-0000-000056000000}"/>
    <hyperlink ref="F45" r:id="rId88" xr:uid="{00000000-0004-0000-0000-000057000000}"/>
    <hyperlink ref="C46" r:id="rId89" xr:uid="{00000000-0004-0000-0000-000058000000}"/>
    <hyperlink ref="F46" r:id="rId90" xr:uid="{00000000-0004-0000-0000-000059000000}"/>
    <hyperlink ref="C47" r:id="rId91" xr:uid="{00000000-0004-0000-0000-00005A000000}"/>
    <hyperlink ref="F47" r:id="rId92" xr:uid="{00000000-0004-0000-0000-00005B000000}"/>
    <hyperlink ref="C48" r:id="rId93" xr:uid="{00000000-0004-0000-0000-00005C000000}"/>
    <hyperlink ref="F48" r:id="rId94" xr:uid="{00000000-0004-0000-0000-00005D000000}"/>
    <hyperlink ref="C49" r:id="rId95" xr:uid="{00000000-0004-0000-0000-00005E000000}"/>
    <hyperlink ref="F49" r:id="rId96" xr:uid="{00000000-0004-0000-0000-00005F000000}"/>
    <hyperlink ref="C50" r:id="rId97" xr:uid="{00000000-0004-0000-0000-000060000000}"/>
    <hyperlink ref="F50" r:id="rId98" xr:uid="{00000000-0004-0000-0000-000061000000}"/>
    <hyperlink ref="C51" r:id="rId99" xr:uid="{00000000-0004-0000-0000-000062000000}"/>
    <hyperlink ref="F51" r:id="rId100" xr:uid="{00000000-0004-0000-0000-000063000000}"/>
    <hyperlink ref="C52" r:id="rId101" xr:uid="{00000000-0004-0000-0000-000064000000}"/>
    <hyperlink ref="F52" r:id="rId102" xr:uid="{00000000-0004-0000-0000-000065000000}"/>
    <hyperlink ref="C53" r:id="rId103" xr:uid="{00000000-0004-0000-0000-000066000000}"/>
    <hyperlink ref="F53" r:id="rId104" xr:uid="{00000000-0004-0000-0000-000067000000}"/>
    <hyperlink ref="C54" r:id="rId105" xr:uid="{00000000-0004-0000-0000-000068000000}"/>
    <hyperlink ref="F54" r:id="rId106" xr:uid="{00000000-0004-0000-0000-000069000000}"/>
    <hyperlink ref="C55" r:id="rId107" xr:uid="{00000000-0004-0000-0000-00006A000000}"/>
    <hyperlink ref="F55" r:id="rId108" xr:uid="{00000000-0004-0000-0000-00006B000000}"/>
    <hyperlink ref="C56" r:id="rId109" xr:uid="{00000000-0004-0000-0000-00006C000000}"/>
    <hyperlink ref="F56" r:id="rId110" xr:uid="{00000000-0004-0000-0000-00006D000000}"/>
    <hyperlink ref="C57" r:id="rId111" xr:uid="{00000000-0004-0000-0000-00006E000000}"/>
    <hyperlink ref="F57" r:id="rId112" xr:uid="{00000000-0004-0000-0000-00006F000000}"/>
    <hyperlink ref="C58" r:id="rId113" xr:uid="{00000000-0004-0000-0000-000070000000}"/>
    <hyperlink ref="F58" r:id="rId114" xr:uid="{00000000-0004-0000-0000-000071000000}"/>
    <hyperlink ref="C59" r:id="rId115" xr:uid="{00000000-0004-0000-0000-000072000000}"/>
    <hyperlink ref="F59" r:id="rId116" xr:uid="{00000000-0004-0000-0000-000073000000}"/>
    <hyperlink ref="C60" r:id="rId117" xr:uid="{00000000-0004-0000-0000-000074000000}"/>
    <hyperlink ref="F60" r:id="rId118" xr:uid="{00000000-0004-0000-0000-000075000000}"/>
    <hyperlink ref="C61" r:id="rId119" xr:uid="{00000000-0004-0000-0000-000076000000}"/>
    <hyperlink ref="F61" r:id="rId120" xr:uid="{00000000-0004-0000-0000-000077000000}"/>
    <hyperlink ref="C62" r:id="rId121" xr:uid="{00000000-0004-0000-0000-000078000000}"/>
    <hyperlink ref="F62" r:id="rId122" xr:uid="{00000000-0004-0000-0000-000079000000}"/>
    <hyperlink ref="C63" r:id="rId123" xr:uid="{00000000-0004-0000-0000-00007A000000}"/>
    <hyperlink ref="F63" r:id="rId124" xr:uid="{00000000-0004-0000-0000-00007B000000}"/>
    <hyperlink ref="C64" r:id="rId125" xr:uid="{00000000-0004-0000-0000-00007C000000}"/>
    <hyperlink ref="F64" r:id="rId126" xr:uid="{00000000-0004-0000-0000-00007D000000}"/>
    <hyperlink ref="C65" r:id="rId127" xr:uid="{00000000-0004-0000-0000-00007E000000}"/>
    <hyperlink ref="F65" r:id="rId128" xr:uid="{00000000-0004-0000-0000-00007F000000}"/>
    <hyperlink ref="C66" r:id="rId129" xr:uid="{00000000-0004-0000-0000-000080000000}"/>
    <hyperlink ref="F66" r:id="rId130" xr:uid="{00000000-0004-0000-0000-000081000000}"/>
    <hyperlink ref="C67" r:id="rId131" xr:uid="{00000000-0004-0000-0000-000082000000}"/>
    <hyperlink ref="F67" r:id="rId132" xr:uid="{00000000-0004-0000-0000-000083000000}"/>
    <hyperlink ref="C68" r:id="rId133" xr:uid="{00000000-0004-0000-0000-000084000000}"/>
    <hyperlink ref="F68" r:id="rId134" xr:uid="{00000000-0004-0000-0000-000085000000}"/>
    <hyperlink ref="C69" r:id="rId135" xr:uid="{00000000-0004-0000-0000-000086000000}"/>
    <hyperlink ref="F69" r:id="rId136" xr:uid="{00000000-0004-0000-0000-000087000000}"/>
    <hyperlink ref="C70" r:id="rId137" xr:uid="{00000000-0004-0000-0000-000088000000}"/>
    <hyperlink ref="F70" r:id="rId138" xr:uid="{00000000-0004-0000-0000-000089000000}"/>
    <hyperlink ref="C71" r:id="rId139" xr:uid="{00000000-0004-0000-0000-00008A000000}"/>
    <hyperlink ref="F71" r:id="rId140" xr:uid="{00000000-0004-0000-0000-00008B000000}"/>
    <hyperlink ref="C72" r:id="rId141" xr:uid="{00000000-0004-0000-0000-00008C000000}"/>
    <hyperlink ref="F72" r:id="rId142" xr:uid="{00000000-0004-0000-0000-00008D000000}"/>
    <hyperlink ref="C73" r:id="rId143" xr:uid="{00000000-0004-0000-0000-00008E000000}"/>
    <hyperlink ref="F73" r:id="rId144" xr:uid="{00000000-0004-0000-0000-00008F000000}"/>
    <hyperlink ref="C74" r:id="rId145" xr:uid="{00000000-0004-0000-0000-000090000000}"/>
    <hyperlink ref="F74" r:id="rId146" xr:uid="{00000000-0004-0000-0000-000091000000}"/>
    <hyperlink ref="C75" r:id="rId147" xr:uid="{00000000-0004-0000-0000-000092000000}"/>
    <hyperlink ref="F75" r:id="rId148" xr:uid="{00000000-0004-0000-0000-000093000000}"/>
    <hyperlink ref="C76" r:id="rId149" xr:uid="{00000000-0004-0000-0000-000094000000}"/>
    <hyperlink ref="F76" r:id="rId150" xr:uid="{00000000-0004-0000-0000-000095000000}"/>
    <hyperlink ref="C77" r:id="rId151" xr:uid="{00000000-0004-0000-0000-000096000000}"/>
    <hyperlink ref="F77" r:id="rId152" xr:uid="{00000000-0004-0000-0000-000097000000}"/>
    <hyperlink ref="C78" r:id="rId153" xr:uid="{00000000-0004-0000-0000-000098000000}"/>
    <hyperlink ref="F78" r:id="rId154" xr:uid="{00000000-0004-0000-0000-000099000000}"/>
    <hyperlink ref="C79" r:id="rId155" xr:uid="{00000000-0004-0000-0000-00009A000000}"/>
    <hyperlink ref="F79" r:id="rId156" xr:uid="{00000000-0004-0000-0000-00009B000000}"/>
    <hyperlink ref="C80" r:id="rId157" xr:uid="{00000000-0004-0000-0000-00009C000000}"/>
    <hyperlink ref="F80" r:id="rId158" xr:uid="{00000000-0004-0000-0000-00009D000000}"/>
    <hyperlink ref="C81" r:id="rId159" xr:uid="{00000000-0004-0000-0000-00009E000000}"/>
    <hyperlink ref="F81" r:id="rId160" xr:uid="{00000000-0004-0000-0000-00009F000000}"/>
    <hyperlink ref="C82" r:id="rId161" xr:uid="{00000000-0004-0000-0000-0000A0000000}"/>
    <hyperlink ref="F82" r:id="rId162" xr:uid="{00000000-0004-0000-0000-0000A1000000}"/>
    <hyperlink ref="C83" r:id="rId163" xr:uid="{00000000-0004-0000-0000-0000A2000000}"/>
    <hyperlink ref="F83" r:id="rId164" xr:uid="{00000000-0004-0000-0000-0000A3000000}"/>
    <hyperlink ref="C84" r:id="rId165" xr:uid="{00000000-0004-0000-0000-0000A4000000}"/>
    <hyperlink ref="F84" r:id="rId166" xr:uid="{00000000-0004-0000-0000-0000A5000000}"/>
    <hyperlink ref="C85" r:id="rId167" xr:uid="{00000000-0004-0000-0000-0000A6000000}"/>
    <hyperlink ref="F85" r:id="rId168" xr:uid="{00000000-0004-0000-0000-0000A7000000}"/>
    <hyperlink ref="C86" r:id="rId169" xr:uid="{00000000-0004-0000-0000-0000A8000000}"/>
    <hyperlink ref="F86" r:id="rId170" xr:uid="{00000000-0004-0000-0000-0000A9000000}"/>
    <hyperlink ref="C87" r:id="rId171" xr:uid="{00000000-0004-0000-0000-0000AA000000}"/>
    <hyperlink ref="F87" r:id="rId172" xr:uid="{00000000-0004-0000-0000-0000AB000000}"/>
    <hyperlink ref="C88" r:id="rId173" xr:uid="{00000000-0004-0000-0000-0000AC000000}"/>
    <hyperlink ref="F88" r:id="rId174" xr:uid="{00000000-0004-0000-0000-0000AD000000}"/>
    <hyperlink ref="C89" r:id="rId175" xr:uid="{00000000-0004-0000-0000-0000AE000000}"/>
    <hyperlink ref="F89" r:id="rId176" xr:uid="{00000000-0004-0000-0000-0000AF000000}"/>
    <hyperlink ref="C90" r:id="rId177" xr:uid="{00000000-0004-0000-0000-0000B0000000}"/>
    <hyperlink ref="F90" r:id="rId178" xr:uid="{00000000-0004-0000-0000-0000B1000000}"/>
    <hyperlink ref="C91" r:id="rId179" xr:uid="{00000000-0004-0000-0000-0000B2000000}"/>
    <hyperlink ref="F91" r:id="rId180" xr:uid="{00000000-0004-0000-0000-0000B3000000}"/>
    <hyperlink ref="C92" r:id="rId181" xr:uid="{00000000-0004-0000-0000-0000B4000000}"/>
    <hyperlink ref="F92" r:id="rId182" xr:uid="{00000000-0004-0000-0000-0000B5000000}"/>
    <hyperlink ref="C93" r:id="rId183" xr:uid="{00000000-0004-0000-0000-0000B6000000}"/>
    <hyperlink ref="F93" r:id="rId184" xr:uid="{00000000-0004-0000-0000-0000B7000000}"/>
    <hyperlink ref="C94" r:id="rId185" xr:uid="{00000000-0004-0000-0000-0000B8000000}"/>
    <hyperlink ref="F94" r:id="rId186" xr:uid="{00000000-0004-0000-0000-0000B9000000}"/>
    <hyperlink ref="C95" r:id="rId187" xr:uid="{00000000-0004-0000-0000-0000BA000000}"/>
    <hyperlink ref="F95" r:id="rId188" xr:uid="{00000000-0004-0000-0000-0000BB000000}"/>
    <hyperlink ref="C96" r:id="rId189" xr:uid="{00000000-0004-0000-0000-0000BC000000}"/>
    <hyperlink ref="F96" r:id="rId190" xr:uid="{00000000-0004-0000-0000-0000BD000000}"/>
    <hyperlink ref="C97" r:id="rId191" xr:uid="{00000000-0004-0000-0000-0000BE000000}"/>
    <hyperlink ref="F97" r:id="rId192" xr:uid="{00000000-0004-0000-0000-0000BF000000}"/>
    <hyperlink ref="C98" r:id="rId193" xr:uid="{00000000-0004-0000-0000-0000C0000000}"/>
    <hyperlink ref="F98" r:id="rId194" xr:uid="{00000000-0004-0000-0000-0000C1000000}"/>
    <hyperlink ref="C99" r:id="rId195" xr:uid="{00000000-0004-0000-0000-0000C2000000}"/>
    <hyperlink ref="F99" r:id="rId196" xr:uid="{00000000-0004-0000-0000-0000C3000000}"/>
    <hyperlink ref="C100" r:id="rId197" xr:uid="{00000000-0004-0000-0000-0000C4000000}"/>
    <hyperlink ref="F100" r:id="rId198" xr:uid="{00000000-0004-0000-0000-0000C5000000}"/>
    <hyperlink ref="C101" r:id="rId199" xr:uid="{00000000-0004-0000-0000-0000C6000000}"/>
    <hyperlink ref="F101" r:id="rId200" xr:uid="{00000000-0004-0000-0000-0000C7000000}"/>
    <hyperlink ref="C102" r:id="rId201" xr:uid="{00000000-0004-0000-0000-0000C8000000}"/>
    <hyperlink ref="F102" r:id="rId202" xr:uid="{00000000-0004-0000-0000-0000C9000000}"/>
    <hyperlink ref="C103" r:id="rId203" xr:uid="{00000000-0004-0000-0000-0000CA000000}"/>
    <hyperlink ref="F103" r:id="rId204" xr:uid="{00000000-0004-0000-0000-0000CB000000}"/>
    <hyperlink ref="C104" r:id="rId205" xr:uid="{00000000-0004-0000-0000-0000CC000000}"/>
    <hyperlink ref="F104" r:id="rId206" xr:uid="{00000000-0004-0000-0000-0000CD000000}"/>
    <hyperlink ref="C105" r:id="rId207" xr:uid="{00000000-0004-0000-0000-0000CE000000}"/>
    <hyperlink ref="F105" r:id="rId208" xr:uid="{00000000-0004-0000-0000-0000CF000000}"/>
    <hyperlink ref="C106" r:id="rId209" xr:uid="{00000000-0004-0000-0000-0000D0000000}"/>
    <hyperlink ref="F106" r:id="rId210" xr:uid="{00000000-0004-0000-0000-0000D1000000}"/>
    <hyperlink ref="C107" r:id="rId211" xr:uid="{00000000-0004-0000-0000-0000D2000000}"/>
    <hyperlink ref="F107" r:id="rId212" xr:uid="{00000000-0004-0000-0000-0000D3000000}"/>
    <hyperlink ref="C108" r:id="rId213" xr:uid="{00000000-0004-0000-0000-0000D4000000}"/>
    <hyperlink ref="F108" r:id="rId214" xr:uid="{00000000-0004-0000-0000-0000D5000000}"/>
    <hyperlink ref="C109" r:id="rId215" xr:uid="{00000000-0004-0000-0000-0000D6000000}"/>
    <hyperlink ref="F109" r:id="rId216" xr:uid="{00000000-0004-0000-0000-0000D7000000}"/>
    <hyperlink ref="C110" r:id="rId217" xr:uid="{00000000-0004-0000-0000-0000D8000000}"/>
    <hyperlink ref="F110" r:id="rId218" xr:uid="{00000000-0004-0000-0000-0000D9000000}"/>
    <hyperlink ref="C111" r:id="rId219" xr:uid="{00000000-0004-0000-0000-0000DA000000}"/>
    <hyperlink ref="F111" r:id="rId220" xr:uid="{00000000-0004-0000-0000-0000DB000000}"/>
    <hyperlink ref="C112" r:id="rId221" xr:uid="{00000000-0004-0000-0000-0000DC000000}"/>
    <hyperlink ref="F112" r:id="rId222" xr:uid="{00000000-0004-0000-0000-0000DD000000}"/>
    <hyperlink ref="C113" r:id="rId223" xr:uid="{00000000-0004-0000-0000-0000DE000000}"/>
    <hyperlink ref="F113" r:id="rId224" xr:uid="{00000000-0004-0000-0000-0000DF000000}"/>
    <hyperlink ref="C114" r:id="rId225" xr:uid="{00000000-0004-0000-0000-0000E0000000}"/>
    <hyperlink ref="F114" r:id="rId226" xr:uid="{00000000-0004-0000-0000-0000E1000000}"/>
    <hyperlink ref="C115" r:id="rId227" xr:uid="{00000000-0004-0000-0000-0000E2000000}"/>
    <hyperlink ref="F115" r:id="rId228" xr:uid="{00000000-0004-0000-0000-0000E3000000}"/>
    <hyperlink ref="C116" r:id="rId229" xr:uid="{00000000-0004-0000-0000-0000E4000000}"/>
    <hyperlink ref="F116" r:id="rId230" xr:uid="{00000000-0004-0000-0000-0000E5000000}"/>
    <hyperlink ref="C117" r:id="rId231" xr:uid="{00000000-0004-0000-0000-0000E6000000}"/>
    <hyperlink ref="F117" r:id="rId232" xr:uid="{00000000-0004-0000-0000-0000E7000000}"/>
    <hyperlink ref="C118" r:id="rId233" xr:uid="{00000000-0004-0000-0000-0000E8000000}"/>
    <hyperlink ref="F118" r:id="rId234" xr:uid="{00000000-0004-0000-0000-0000E9000000}"/>
    <hyperlink ref="C119" r:id="rId235" xr:uid="{00000000-0004-0000-0000-0000EA000000}"/>
    <hyperlink ref="F119" r:id="rId236" xr:uid="{00000000-0004-0000-0000-0000EB000000}"/>
    <hyperlink ref="C120" r:id="rId237" xr:uid="{00000000-0004-0000-0000-0000EC000000}"/>
    <hyperlink ref="F120" r:id="rId238" xr:uid="{00000000-0004-0000-0000-0000ED000000}"/>
    <hyperlink ref="C121" r:id="rId239" xr:uid="{00000000-0004-0000-0000-0000EE000000}"/>
    <hyperlink ref="F121" r:id="rId240" xr:uid="{00000000-0004-0000-0000-0000EF000000}"/>
    <hyperlink ref="C122" r:id="rId241" xr:uid="{00000000-0004-0000-0000-0000F0000000}"/>
    <hyperlink ref="F122" r:id="rId242" xr:uid="{00000000-0004-0000-0000-0000F1000000}"/>
    <hyperlink ref="C123" r:id="rId243" xr:uid="{00000000-0004-0000-0000-0000F2000000}"/>
    <hyperlink ref="F123" r:id="rId244" xr:uid="{00000000-0004-0000-0000-0000F3000000}"/>
    <hyperlink ref="C124" r:id="rId245" xr:uid="{00000000-0004-0000-0000-0000F4000000}"/>
    <hyperlink ref="F124" r:id="rId246" xr:uid="{00000000-0004-0000-0000-0000F5000000}"/>
    <hyperlink ref="C125" r:id="rId247" xr:uid="{00000000-0004-0000-0000-0000F6000000}"/>
    <hyperlink ref="F125" r:id="rId248" xr:uid="{00000000-0004-0000-0000-0000F7000000}"/>
    <hyperlink ref="C126" r:id="rId249" xr:uid="{00000000-0004-0000-0000-0000F8000000}"/>
    <hyperlink ref="F126" r:id="rId250" xr:uid="{00000000-0004-0000-0000-0000F9000000}"/>
    <hyperlink ref="C127" r:id="rId251" xr:uid="{00000000-0004-0000-0000-0000FA000000}"/>
    <hyperlink ref="F127" r:id="rId252" xr:uid="{00000000-0004-0000-0000-0000FB000000}"/>
    <hyperlink ref="C128" r:id="rId253" xr:uid="{00000000-0004-0000-0000-0000FC000000}"/>
    <hyperlink ref="F128" r:id="rId254" xr:uid="{00000000-0004-0000-0000-0000FD000000}"/>
    <hyperlink ref="C129" r:id="rId255" xr:uid="{00000000-0004-0000-0000-0000FE000000}"/>
    <hyperlink ref="F129" r:id="rId256" xr:uid="{00000000-0004-0000-0000-0000FF000000}"/>
    <hyperlink ref="C130" r:id="rId257" xr:uid="{00000000-0004-0000-0000-000000010000}"/>
    <hyperlink ref="F130" r:id="rId258" xr:uid="{00000000-0004-0000-0000-000001010000}"/>
    <hyperlink ref="C131" r:id="rId259" xr:uid="{00000000-0004-0000-0000-000002010000}"/>
    <hyperlink ref="F131" r:id="rId260" xr:uid="{00000000-0004-0000-0000-000003010000}"/>
    <hyperlink ref="C132" r:id="rId261" xr:uid="{00000000-0004-0000-0000-000004010000}"/>
    <hyperlink ref="F132" r:id="rId262" xr:uid="{00000000-0004-0000-0000-000005010000}"/>
    <hyperlink ref="C133" r:id="rId263" xr:uid="{00000000-0004-0000-0000-000006010000}"/>
    <hyperlink ref="F133" r:id="rId264" xr:uid="{00000000-0004-0000-0000-000007010000}"/>
    <hyperlink ref="C134" r:id="rId265" xr:uid="{00000000-0004-0000-0000-000008010000}"/>
    <hyperlink ref="F134" r:id="rId266" xr:uid="{00000000-0004-0000-0000-000009010000}"/>
    <hyperlink ref="C135" r:id="rId267" xr:uid="{00000000-0004-0000-0000-00000A010000}"/>
    <hyperlink ref="F135" r:id="rId268" xr:uid="{00000000-0004-0000-0000-00000B010000}"/>
    <hyperlink ref="C136" r:id="rId269" xr:uid="{00000000-0004-0000-0000-00000C010000}"/>
    <hyperlink ref="F136" r:id="rId270" xr:uid="{00000000-0004-0000-0000-00000D010000}"/>
    <hyperlink ref="C137" r:id="rId271" xr:uid="{00000000-0004-0000-0000-00000E010000}"/>
    <hyperlink ref="F137" r:id="rId272" xr:uid="{00000000-0004-0000-0000-00000F010000}"/>
    <hyperlink ref="C138" r:id="rId273" xr:uid="{00000000-0004-0000-0000-000010010000}"/>
    <hyperlink ref="F138" r:id="rId274" xr:uid="{00000000-0004-0000-0000-000011010000}"/>
    <hyperlink ref="C139" r:id="rId275" xr:uid="{00000000-0004-0000-0000-000012010000}"/>
    <hyperlink ref="F139" r:id="rId276" xr:uid="{00000000-0004-0000-0000-000013010000}"/>
    <hyperlink ref="C140" r:id="rId277" xr:uid="{00000000-0004-0000-0000-000014010000}"/>
    <hyperlink ref="F140" r:id="rId278" xr:uid="{00000000-0004-0000-0000-000015010000}"/>
    <hyperlink ref="C141" r:id="rId279" xr:uid="{00000000-0004-0000-0000-000016010000}"/>
    <hyperlink ref="F141" r:id="rId280" xr:uid="{00000000-0004-0000-0000-000017010000}"/>
    <hyperlink ref="C142" r:id="rId281" xr:uid="{00000000-0004-0000-0000-000018010000}"/>
    <hyperlink ref="F142" r:id="rId282" xr:uid="{00000000-0004-0000-0000-000019010000}"/>
    <hyperlink ref="C143" r:id="rId283" xr:uid="{00000000-0004-0000-0000-00001A010000}"/>
    <hyperlink ref="F143" r:id="rId284" xr:uid="{00000000-0004-0000-0000-00001B010000}"/>
    <hyperlink ref="C144" r:id="rId285" xr:uid="{00000000-0004-0000-0000-00001C010000}"/>
    <hyperlink ref="F144" r:id="rId286" xr:uid="{00000000-0004-0000-0000-00001D010000}"/>
    <hyperlink ref="C145" r:id="rId287" xr:uid="{00000000-0004-0000-0000-00001E010000}"/>
    <hyperlink ref="F145" r:id="rId288" xr:uid="{00000000-0004-0000-0000-00001F010000}"/>
    <hyperlink ref="C146" r:id="rId289" xr:uid="{00000000-0004-0000-0000-000020010000}"/>
    <hyperlink ref="F146" r:id="rId290" xr:uid="{00000000-0004-0000-0000-000021010000}"/>
    <hyperlink ref="C147" r:id="rId291" xr:uid="{00000000-0004-0000-0000-000022010000}"/>
    <hyperlink ref="F147" r:id="rId292" xr:uid="{00000000-0004-0000-0000-000023010000}"/>
    <hyperlink ref="C148" r:id="rId293" xr:uid="{00000000-0004-0000-0000-000024010000}"/>
    <hyperlink ref="F148" r:id="rId294" xr:uid="{00000000-0004-0000-0000-000025010000}"/>
    <hyperlink ref="C149" r:id="rId295" xr:uid="{00000000-0004-0000-0000-000026010000}"/>
    <hyperlink ref="F149" r:id="rId296" xr:uid="{00000000-0004-0000-0000-000027010000}"/>
    <hyperlink ref="C150" r:id="rId297" xr:uid="{00000000-0004-0000-0000-000028010000}"/>
    <hyperlink ref="F150" r:id="rId298" xr:uid="{00000000-0004-0000-0000-000029010000}"/>
    <hyperlink ref="C151" r:id="rId299" xr:uid="{00000000-0004-0000-0000-00002A010000}"/>
    <hyperlink ref="F151" r:id="rId300" xr:uid="{00000000-0004-0000-0000-00002B010000}"/>
    <hyperlink ref="C152" r:id="rId301" xr:uid="{00000000-0004-0000-0000-00002C010000}"/>
    <hyperlink ref="F152" r:id="rId302" xr:uid="{00000000-0004-0000-0000-00002D010000}"/>
    <hyperlink ref="C153" r:id="rId303" xr:uid="{00000000-0004-0000-0000-00002E010000}"/>
    <hyperlink ref="F153" r:id="rId304" xr:uid="{00000000-0004-0000-0000-00002F010000}"/>
    <hyperlink ref="C154" r:id="rId305" xr:uid="{00000000-0004-0000-0000-000030010000}"/>
    <hyperlink ref="F154" r:id="rId306" xr:uid="{00000000-0004-0000-0000-000031010000}"/>
    <hyperlink ref="C155" r:id="rId307" xr:uid="{00000000-0004-0000-0000-000032010000}"/>
    <hyperlink ref="F155" r:id="rId308" xr:uid="{00000000-0004-0000-0000-000033010000}"/>
    <hyperlink ref="C156" r:id="rId309" xr:uid="{00000000-0004-0000-0000-000034010000}"/>
    <hyperlink ref="F156" r:id="rId310" xr:uid="{00000000-0004-0000-0000-000035010000}"/>
    <hyperlink ref="C157" r:id="rId311" xr:uid="{00000000-0004-0000-0000-000036010000}"/>
    <hyperlink ref="F157" r:id="rId312" xr:uid="{00000000-0004-0000-0000-000037010000}"/>
    <hyperlink ref="C158" r:id="rId313" xr:uid="{00000000-0004-0000-0000-000038010000}"/>
    <hyperlink ref="F158" r:id="rId314" xr:uid="{00000000-0004-0000-0000-000039010000}"/>
    <hyperlink ref="C159" r:id="rId315" xr:uid="{00000000-0004-0000-0000-00003A010000}"/>
    <hyperlink ref="F159" r:id="rId316" xr:uid="{00000000-0004-0000-0000-00003B010000}"/>
    <hyperlink ref="C160" r:id="rId317" xr:uid="{00000000-0004-0000-0000-00003C010000}"/>
    <hyperlink ref="F160" r:id="rId318" xr:uid="{00000000-0004-0000-0000-00003D010000}"/>
    <hyperlink ref="C161" r:id="rId319" xr:uid="{00000000-0004-0000-0000-00003E010000}"/>
    <hyperlink ref="F161" r:id="rId320" xr:uid="{00000000-0004-0000-0000-00003F010000}"/>
    <hyperlink ref="C162" r:id="rId321" xr:uid="{00000000-0004-0000-0000-000040010000}"/>
    <hyperlink ref="F162" r:id="rId322" xr:uid="{00000000-0004-0000-0000-000041010000}"/>
    <hyperlink ref="C163" r:id="rId323" xr:uid="{00000000-0004-0000-0000-000042010000}"/>
    <hyperlink ref="F163" r:id="rId324" xr:uid="{00000000-0004-0000-0000-000043010000}"/>
    <hyperlink ref="C164" r:id="rId325" xr:uid="{00000000-0004-0000-0000-000044010000}"/>
    <hyperlink ref="F164" r:id="rId326" xr:uid="{00000000-0004-0000-0000-000045010000}"/>
    <hyperlink ref="C165" r:id="rId327" xr:uid="{00000000-0004-0000-0000-000046010000}"/>
    <hyperlink ref="F165" r:id="rId328" xr:uid="{00000000-0004-0000-0000-000047010000}"/>
    <hyperlink ref="C166" r:id="rId329" xr:uid="{00000000-0004-0000-0000-000048010000}"/>
    <hyperlink ref="F166" r:id="rId330" xr:uid="{00000000-0004-0000-0000-000049010000}"/>
    <hyperlink ref="C167" r:id="rId331" xr:uid="{00000000-0004-0000-0000-00004A010000}"/>
    <hyperlink ref="F167" r:id="rId332" xr:uid="{00000000-0004-0000-0000-00004B010000}"/>
    <hyperlink ref="C168" r:id="rId333" xr:uid="{00000000-0004-0000-0000-00004C010000}"/>
    <hyperlink ref="F168" r:id="rId334" xr:uid="{00000000-0004-0000-0000-00004D010000}"/>
    <hyperlink ref="C169" r:id="rId335" xr:uid="{00000000-0004-0000-0000-00004E010000}"/>
    <hyperlink ref="F169" r:id="rId336" xr:uid="{00000000-0004-0000-0000-00004F010000}"/>
    <hyperlink ref="C170" r:id="rId337" xr:uid="{00000000-0004-0000-0000-000050010000}"/>
    <hyperlink ref="F170" r:id="rId338" xr:uid="{00000000-0004-0000-0000-000051010000}"/>
    <hyperlink ref="C171" r:id="rId339" xr:uid="{00000000-0004-0000-0000-000052010000}"/>
    <hyperlink ref="F171" r:id="rId340" xr:uid="{00000000-0004-0000-0000-000053010000}"/>
    <hyperlink ref="C172" r:id="rId341" xr:uid="{00000000-0004-0000-0000-000054010000}"/>
    <hyperlink ref="F172" r:id="rId342" xr:uid="{00000000-0004-0000-0000-000055010000}"/>
    <hyperlink ref="C173" r:id="rId343" xr:uid="{00000000-0004-0000-0000-000056010000}"/>
    <hyperlink ref="F173" r:id="rId344" xr:uid="{00000000-0004-0000-0000-000057010000}"/>
    <hyperlink ref="C174" r:id="rId345" xr:uid="{00000000-0004-0000-0000-000058010000}"/>
    <hyperlink ref="F174" r:id="rId346" xr:uid="{00000000-0004-0000-0000-000059010000}"/>
    <hyperlink ref="C175" r:id="rId347" xr:uid="{00000000-0004-0000-0000-00005A010000}"/>
    <hyperlink ref="F175" r:id="rId348" xr:uid="{00000000-0004-0000-0000-00005B010000}"/>
    <hyperlink ref="C176" r:id="rId349" xr:uid="{00000000-0004-0000-0000-00005C010000}"/>
    <hyperlink ref="F176" r:id="rId350" xr:uid="{00000000-0004-0000-0000-00005D010000}"/>
    <hyperlink ref="C177" r:id="rId351" xr:uid="{00000000-0004-0000-0000-00005E010000}"/>
    <hyperlink ref="F177" r:id="rId352" xr:uid="{00000000-0004-0000-0000-00005F010000}"/>
    <hyperlink ref="C178" r:id="rId353" xr:uid="{00000000-0004-0000-0000-000060010000}"/>
    <hyperlink ref="F178" r:id="rId354" xr:uid="{00000000-0004-0000-0000-000061010000}"/>
    <hyperlink ref="C179" r:id="rId355" xr:uid="{00000000-0004-0000-0000-000062010000}"/>
    <hyperlink ref="F179" r:id="rId356" xr:uid="{00000000-0004-0000-0000-000063010000}"/>
    <hyperlink ref="C180" r:id="rId357" xr:uid="{00000000-0004-0000-0000-000064010000}"/>
    <hyperlink ref="F180" r:id="rId358" xr:uid="{00000000-0004-0000-0000-000065010000}"/>
    <hyperlink ref="C181" r:id="rId359" xr:uid="{00000000-0004-0000-0000-000066010000}"/>
    <hyperlink ref="F181" r:id="rId360" xr:uid="{00000000-0004-0000-0000-000067010000}"/>
    <hyperlink ref="C182" r:id="rId361" xr:uid="{00000000-0004-0000-0000-000068010000}"/>
    <hyperlink ref="F182" r:id="rId362" xr:uid="{00000000-0004-0000-0000-000069010000}"/>
    <hyperlink ref="C183" r:id="rId363" xr:uid="{00000000-0004-0000-0000-00006A010000}"/>
    <hyperlink ref="F183" r:id="rId364" xr:uid="{00000000-0004-0000-0000-00006B010000}"/>
    <hyperlink ref="C184" r:id="rId365" xr:uid="{00000000-0004-0000-0000-00006C010000}"/>
    <hyperlink ref="F184" r:id="rId366" xr:uid="{00000000-0004-0000-0000-00006D010000}"/>
    <hyperlink ref="C185" r:id="rId367" xr:uid="{00000000-0004-0000-0000-00006E010000}"/>
    <hyperlink ref="F185" r:id="rId368" xr:uid="{00000000-0004-0000-0000-00006F010000}"/>
    <hyperlink ref="C186" r:id="rId369" xr:uid="{00000000-0004-0000-0000-000070010000}"/>
    <hyperlink ref="F186" r:id="rId370" xr:uid="{00000000-0004-0000-0000-000071010000}"/>
    <hyperlink ref="C187" r:id="rId371" xr:uid="{00000000-0004-0000-0000-000072010000}"/>
    <hyperlink ref="F187" r:id="rId372" xr:uid="{00000000-0004-0000-0000-000073010000}"/>
    <hyperlink ref="C188" r:id="rId373" xr:uid="{00000000-0004-0000-0000-000074010000}"/>
    <hyperlink ref="F188" r:id="rId374" xr:uid="{00000000-0004-0000-0000-000075010000}"/>
    <hyperlink ref="C189" r:id="rId375" xr:uid="{00000000-0004-0000-0000-000076010000}"/>
    <hyperlink ref="F189" r:id="rId376" xr:uid="{00000000-0004-0000-0000-000077010000}"/>
    <hyperlink ref="C190" r:id="rId377" xr:uid="{00000000-0004-0000-0000-000078010000}"/>
    <hyperlink ref="F190" r:id="rId378" xr:uid="{00000000-0004-0000-0000-000079010000}"/>
    <hyperlink ref="C191" r:id="rId379" xr:uid="{00000000-0004-0000-0000-00007A010000}"/>
    <hyperlink ref="F191" r:id="rId380" xr:uid="{00000000-0004-0000-0000-00007B010000}"/>
    <hyperlink ref="C192" r:id="rId381" xr:uid="{00000000-0004-0000-0000-00007C010000}"/>
    <hyperlink ref="F192" r:id="rId382" xr:uid="{00000000-0004-0000-0000-00007D010000}"/>
    <hyperlink ref="C193" r:id="rId383" xr:uid="{00000000-0004-0000-0000-00007E010000}"/>
    <hyperlink ref="F193" r:id="rId384" xr:uid="{00000000-0004-0000-0000-00007F010000}"/>
    <hyperlink ref="C194" r:id="rId385" xr:uid="{00000000-0004-0000-0000-000080010000}"/>
    <hyperlink ref="F194" r:id="rId386" xr:uid="{00000000-0004-0000-0000-000081010000}"/>
    <hyperlink ref="C195" r:id="rId387" xr:uid="{00000000-0004-0000-0000-000082010000}"/>
    <hyperlink ref="F195" r:id="rId388" xr:uid="{00000000-0004-0000-0000-000083010000}"/>
    <hyperlink ref="C196" r:id="rId389" xr:uid="{00000000-0004-0000-0000-000084010000}"/>
    <hyperlink ref="F196" r:id="rId390" xr:uid="{00000000-0004-0000-0000-000085010000}"/>
    <hyperlink ref="C197" r:id="rId391" xr:uid="{00000000-0004-0000-0000-000086010000}"/>
    <hyperlink ref="F197" r:id="rId392" xr:uid="{00000000-0004-0000-0000-000087010000}"/>
    <hyperlink ref="C198" r:id="rId393" xr:uid="{00000000-0004-0000-0000-000088010000}"/>
    <hyperlink ref="F198" r:id="rId394" xr:uid="{00000000-0004-0000-0000-000089010000}"/>
    <hyperlink ref="C199" r:id="rId395" xr:uid="{00000000-0004-0000-0000-00008A010000}"/>
    <hyperlink ref="F199" r:id="rId396" xr:uid="{00000000-0004-0000-0000-00008B010000}"/>
    <hyperlink ref="C200" r:id="rId397" xr:uid="{00000000-0004-0000-0000-00008C010000}"/>
    <hyperlink ref="F200" r:id="rId398" xr:uid="{00000000-0004-0000-0000-00008D010000}"/>
    <hyperlink ref="C201" r:id="rId399" xr:uid="{00000000-0004-0000-0000-00008E010000}"/>
    <hyperlink ref="F201" r:id="rId400" xr:uid="{00000000-0004-0000-0000-00008F010000}"/>
    <hyperlink ref="C202" r:id="rId401" xr:uid="{00000000-0004-0000-0000-000090010000}"/>
    <hyperlink ref="F202" r:id="rId402" xr:uid="{00000000-0004-0000-0000-000091010000}"/>
    <hyperlink ref="C203" r:id="rId403" xr:uid="{00000000-0004-0000-0000-000092010000}"/>
    <hyperlink ref="F203" r:id="rId404" xr:uid="{00000000-0004-0000-0000-000093010000}"/>
    <hyperlink ref="C204" r:id="rId405" xr:uid="{00000000-0004-0000-0000-000094010000}"/>
    <hyperlink ref="F204" r:id="rId406" xr:uid="{00000000-0004-0000-0000-000095010000}"/>
    <hyperlink ref="C205" r:id="rId407" xr:uid="{00000000-0004-0000-0000-000096010000}"/>
    <hyperlink ref="F205" r:id="rId408" xr:uid="{00000000-0004-0000-0000-000097010000}"/>
    <hyperlink ref="C206" r:id="rId409" xr:uid="{00000000-0004-0000-0000-000098010000}"/>
    <hyperlink ref="F206" r:id="rId410" xr:uid="{00000000-0004-0000-0000-000099010000}"/>
    <hyperlink ref="C207" r:id="rId411" xr:uid="{00000000-0004-0000-0000-00009A010000}"/>
    <hyperlink ref="F207" r:id="rId412" xr:uid="{00000000-0004-0000-0000-00009B010000}"/>
    <hyperlink ref="C208" r:id="rId413" xr:uid="{00000000-0004-0000-0000-00009C010000}"/>
    <hyperlink ref="F208" r:id="rId414" xr:uid="{00000000-0004-0000-0000-00009D010000}"/>
    <hyperlink ref="C209" r:id="rId415" xr:uid="{00000000-0004-0000-0000-00009E010000}"/>
    <hyperlink ref="F209" r:id="rId416" xr:uid="{00000000-0004-0000-0000-00009F010000}"/>
    <hyperlink ref="C210" r:id="rId417" xr:uid="{00000000-0004-0000-0000-0000A0010000}"/>
    <hyperlink ref="F210" r:id="rId418" xr:uid="{00000000-0004-0000-0000-0000A1010000}"/>
    <hyperlink ref="C211" r:id="rId419" xr:uid="{00000000-0004-0000-0000-0000A2010000}"/>
    <hyperlink ref="F211" r:id="rId420" xr:uid="{00000000-0004-0000-0000-0000A3010000}"/>
    <hyperlink ref="C212" r:id="rId421" xr:uid="{00000000-0004-0000-0000-0000A4010000}"/>
    <hyperlink ref="F212" r:id="rId422" xr:uid="{00000000-0004-0000-0000-0000A5010000}"/>
    <hyperlink ref="C213" r:id="rId423" xr:uid="{00000000-0004-0000-0000-0000A6010000}"/>
    <hyperlink ref="F213" r:id="rId424" xr:uid="{00000000-0004-0000-0000-0000A7010000}"/>
    <hyperlink ref="C214" r:id="rId425" xr:uid="{00000000-0004-0000-0000-0000A8010000}"/>
    <hyperlink ref="F214" r:id="rId426" xr:uid="{00000000-0004-0000-0000-0000A9010000}"/>
    <hyperlink ref="C215" r:id="rId427" xr:uid="{00000000-0004-0000-0000-0000AA010000}"/>
    <hyperlink ref="F215" r:id="rId428" xr:uid="{00000000-0004-0000-0000-0000AB010000}"/>
    <hyperlink ref="C216" r:id="rId429" xr:uid="{00000000-0004-0000-0000-0000AC010000}"/>
    <hyperlink ref="F216" r:id="rId430" xr:uid="{00000000-0004-0000-0000-0000AD010000}"/>
    <hyperlink ref="C217" r:id="rId431" xr:uid="{00000000-0004-0000-0000-0000AE010000}"/>
    <hyperlink ref="F217" r:id="rId432" xr:uid="{00000000-0004-0000-0000-0000AF010000}"/>
    <hyperlink ref="C218" r:id="rId433" xr:uid="{00000000-0004-0000-0000-0000B0010000}"/>
    <hyperlink ref="F218" r:id="rId434" xr:uid="{00000000-0004-0000-0000-0000B1010000}"/>
    <hyperlink ref="C219" r:id="rId435" xr:uid="{00000000-0004-0000-0000-0000B2010000}"/>
    <hyperlink ref="F219" r:id="rId436" xr:uid="{00000000-0004-0000-0000-0000B3010000}"/>
    <hyperlink ref="C220" r:id="rId437" xr:uid="{00000000-0004-0000-0000-0000B4010000}"/>
    <hyperlink ref="F220" r:id="rId438" xr:uid="{00000000-0004-0000-0000-0000B5010000}"/>
    <hyperlink ref="C221" r:id="rId439" xr:uid="{00000000-0004-0000-0000-0000B6010000}"/>
    <hyperlink ref="F221" r:id="rId440" xr:uid="{00000000-0004-0000-0000-0000B7010000}"/>
    <hyperlink ref="C222" r:id="rId441" xr:uid="{00000000-0004-0000-0000-0000B8010000}"/>
    <hyperlink ref="F222" r:id="rId442" xr:uid="{00000000-0004-0000-0000-0000B9010000}"/>
    <hyperlink ref="C223" r:id="rId443" xr:uid="{00000000-0004-0000-0000-0000BA010000}"/>
    <hyperlink ref="F223" r:id="rId444" xr:uid="{00000000-0004-0000-0000-0000BB010000}"/>
    <hyperlink ref="C224" r:id="rId445" xr:uid="{00000000-0004-0000-0000-0000BC010000}"/>
    <hyperlink ref="F224" r:id="rId446" xr:uid="{00000000-0004-0000-0000-0000BD010000}"/>
    <hyperlink ref="C225" r:id="rId447" xr:uid="{00000000-0004-0000-0000-0000BE010000}"/>
    <hyperlink ref="F225" r:id="rId448" xr:uid="{00000000-0004-0000-0000-0000BF010000}"/>
    <hyperlink ref="C226" r:id="rId449" xr:uid="{00000000-0004-0000-0000-0000C0010000}"/>
    <hyperlink ref="F226" r:id="rId450" xr:uid="{00000000-0004-0000-0000-0000C1010000}"/>
    <hyperlink ref="C227" r:id="rId451" xr:uid="{00000000-0004-0000-0000-0000C2010000}"/>
    <hyperlink ref="F227" r:id="rId452" xr:uid="{00000000-0004-0000-0000-0000C3010000}"/>
    <hyperlink ref="C228" r:id="rId453" xr:uid="{00000000-0004-0000-0000-0000C4010000}"/>
    <hyperlink ref="F228" r:id="rId454" xr:uid="{00000000-0004-0000-0000-0000C5010000}"/>
    <hyperlink ref="C229" r:id="rId455" xr:uid="{00000000-0004-0000-0000-0000C6010000}"/>
    <hyperlink ref="F229" r:id="rId456" xr:uid="{00000000-0004-0000-0000-0000C7010000}"/>
    <hyperlink ref="C230" r:id="rId457" xr:uid="{00000000-0004-0000-0000-0000C8010000}"/>
    <hyperlink ref="F230" r:id="rId458" xr:uid="{00000000-0004-0000-0000-0000C9010000}"/>
    <hyperlink ref="C231" r:id="rId459" xr:uid="{00000000-0004-0000-0000-0000CA010000}"/>
    <hyperlink ref="F231" r:id="rId460" xr:uid="{00000000-0004-0000-0000-0000CB010000}"/>
    <hyperlink ref="C232" r:id="rId461" xr:uid="{00000000-0004-0000-0000-0000CC010000}"/>
    <hyperlink ref="F232" r:id="rId462" xr:uid="{00000000-0004-0000-0000-0000CD010000}"/>
    <hyperlink ref="C233" r:id="rId463" xr:uid="{00000000-0004-0000-0000-0000CE010000}"/>
    <hyperlink ref="F233" r:id="rId464" xr:uid="{00000000-0004-0000-0000-0000CF010000}"/>
    <hyperlink ref="C234" r:id="rId465" xr:uid="{00000000-0004-0000-0000-0000D0010000}"/>
    <hyperlink ref="F234" r:id="rId466" xr:uid="{00000000-0004-0000-0000-0000D1010000}"/>
    <hyperlink ref="C235" r:id="rId467" xr:uid="{00000000-0004-0000-0000-0000D2010000}"/>
    <hyperlink ref="F235" r:id="rId468" xr:uid="{00000000-0004-0000-0000-0000D3010000}"/>
    <hyperlink ref="C236" r:id="rId469" xr:uid="{00000000-0004-0000-0000-0000D4010000}"/>
    <hyperlink ref="F236" r:id="rId470" xr:uid="{00000000-0004-0000-0000-0000D5010000}"/>
    <hyperlink ref="C237" r:id="rId471" xr:uid="{00000000-0004-0000-0000-0000D6010000}"/>
    <hyperlink ref="F237" r:id="rId472" xr:uid="{00000000-0004-0000-0000-0000D7010000}"/>
    <hyperlink ref="C238" r:id="rId473" xr:uid="{00000000-0004-0000-0000-0000D8010000}"/>
    <hyperlink ref="F238" r:id="rId474" xr:uid="{00000000-0004-0000-0000-0000D9010000}"/>
    <hyperlink ref="C239" r:id="rId475" xr:uid="{00000000-0004-0000-0000-0000DA010000}"/>
    <hyperlink ref="F239" r:id="rId476" xr:uid="{00000000-0004-0000-0000-0000DB010000}"/>
    <hyperlink ref="C240" r:id="rId477" xr:uid="{00000000-0004-0000-0000-0000DC010000}"/>
    <hyperlink ref="F240" r:id="rId478" xr:uid="{00000000-0004-0000-0000-0000DD010000}"/>
    <hyperlink ref="C241" r:id="rId479" xr:uid="{00000000-0004-0000-0000-0000DE010000}"/>
    <hyperlink ref="F241" r:id="rId480" xr:uid="{00000000-0004-0000-0000-0000DF010000}"/>
    <hyperlink ref="C242" r:id="rId481" xr:uid="{00000000-0004-0000-0000-0000E0010000}"/>
    <hyperlink ref="F242" r:id="rId482" xr:uid="{00000000-0004-0000-0000-0000E1010000}"/>
    <hyperlink ref="C243" r:id="rId483" xr:uid="{00000000-0004-0000-0000-0000E2010000}"/>
    <hyperlink ref="F243" r:id="rId484" xr:uid="{00000000-0004-0000-0000-0000E3010000}"/>
    <hyperlink ref="C244" r:id="rId485" xr:uid="{00000000-0004-0000-0000-0000E4010000}"/>
    <hyperlink ref="F244" r:id="rId486" xr:uid="{00000000-0004-0000-0000-0000E5010000}"/>
    <hyperlink ref="C245" r:id="rId487" xr:uid="{00000000-0004-0000-0000-0000E6010000}"/>
    <hyperlink ref="F245" r:id="rId488" xr:uid="{00000000-0004-0000-0000-0000E7010000}"/>
    <hyperlink ref="C246" r:id="rId489" xr:uid="{00000000-0004-0000-0000-0000E8010000}"/>
    <hyperlink ref="F246" r:id="rId490" xr:uid="{00000000-0004-0000-0000-0000E9010000}"/>
    <hyperlink ref="C247" r:id="rId491" xr:uid="{00000000-0004-0000-0000-0000EA010000}"/>
    <hyperlink ref="F247" r:id="rId492" xr:uid="{00000000-0004-0000-0000-0000EB010000}"/>
    <hyperlink ref="C248" r:id="rId493" xr:uid="{00000000-0004-0000-0000-0000EC010000}"/>
    <hyperlink ref="F248" r:id="rId494" xr:uid="{00000000-0004-0000-0000-0000ED010000}"/>
    <hyperlink ref="C249" r:id="rId495" xr:uid="{00000000-0004-0000-0000-0000EE010000}"/>
    <hyperlink ref="F249" r:id="rId496" xr:uid="{00000000-0004-0000-0000-0000EF010000}"/>
    <hyperlink ref="C250" r:id="rId497" xr:uid="{00000000-0004-0000-0000-0000F0010000}"/>
    <hyperlink ref="F250" r:id="rId498" xr:uid="{00000000-0004-0000-0000-0000F1010000}"/>
    <hyperlink ref="C251" r:id="rId499" xr:uid="{00000000-0004-0000-0000-0000F2010000}"/>
    <hyperlink ref="F251" r:id="rId500" xr:uid="{00000000-0004-0000-0000-0000F3010000}"/>
    <hyperlink ref="C252" r:id="rId501" xr:uid="{00000000-0004-0000-0000-0000F4010000}"/>
    <hyperlink ref="F252" r:id="rId502" xr:uid="{00000000-0004-0000-0000-0000F5010000}"/>
    <hyperlink ref="C253" r:id="rId503" xr:uid="{00000000-0004-0000-0000-0000F6010000}"/>
    <hyperlink ref="F253" r:id="rId504" xr:uid="{00000000-0004-0000-0000-0000F7010000}"/>
    <hyperlink ref="C254" r:id="rId505" xr:uid="{00000000-0004-0000-0000-0000F8010000}"/>
    <hyperlink ref="F254" r:id="rId506" xr:uid="{00000000-0004-0000-0000-0000F9010000}"/>
    <hyperlink ref="C255" r:id="rId507" xr:uid="{00000000-0004-0000-0000-0000FA010000}"/>
    <hyperlink ref="F255" r:id="rId508" xr:uid="{00000000-0004-0000-0000-0000FB010000}"/>
    <hyperlink ref="C256" r:id="rId509" xr:uid="{00000000-0004-0000-0000-0000FC010000}"/>
    <hyperlink ref="F256" r:id="rId510" xr:uid="{00000000-0004-0000-0000-0000FD010000}"/>
    <hyperlink ref="C257" r:id="rId511" xr:uid="{00000000-0004-0000-0000-0000FE010000}"/>
    <hyperlink ref="F257" r:id="rId512" xr:uid="{00000000-0004-0000-0000-0000FF010000}"/>
    <hyperlink ref="C258" r:id="rId513" xr:uid="{00000000-0004-0000-0000-000000020000}"/>
    <hyperlink ref="F258" r:id="rId514" xr:uid="{00000000-0004-0000-0000-000001020000}"/>
    <hyperlink ref="C259" r:id="rId515" xr:uid="{00000000-0004-0000-0000-000002020000}"/>
    <hyperlink ref="F259" r:id="rId516" xr:uid="{00000000-0004-0000-0000-000003020000}"/>
    <hyperlink ref="C260" r:id="rId517" xr:uid="{00000000-0004-0000-0000-000004020000}"/>
    <hyperlink ref="F260" r:id="rId518" xr:uid="{00000000-0004-0000-0000-000005020000}"/>
    <hyperlink ref="C261" r:id="rId519" xr:uid="{00000000-0004-0000-0000-000006020000}"/>
    <hyperlink ref="F261" r:id="rId520" xr:uid="{00000000-0004-0000-0000-000007020000}"/>
    <hyperlink ref="C262" r:id="rId521" xr:uid="{00000000-0004-0000-0000-000008020000}"/>
    <hyperlink ref="F262" r:id="rId522" xr:uid="{00000000-0004-0000-0000-000009020000}"/>
    <hyperlink ref="C263" r:id="rId523" xr:uid="{00000000-0004-0000-0000-00000A020000}"/>
    <hyperlink ref="F263" r:id="rId524" xr:uid="{00000000-0004-0000-0000-00000B020000}"/>
    <hyperlink ref="C264" r:id="rId525" xr:uid="{00000000-0004-0000-0000-00000C020000}"/>
    <hyperlink ref="F264" r:id="rId526" xr:uid="{00000000-0004-0000-0000-00000D020000}"/>
    <hyperlink ref="C265" r:id="rId527" xr:uid="{00000000-0004-0000-0000-00000E020000}"/>
    <hyperlink ref="F265" r:id="rId528" xr:uid="{00000000-0004-0000-0000-00000F020000}"/>
    <hyperlink ref="C266" r:id="rId529" xr:uid="{00000000-0004-0000-0000-000010020000}"/>
    <hyperlink ref="F266" r:id="rId530" xr:uid="{00000000-0004-0000-0000-000011020000}"/>
    <hyperlink ref="C267" r:id="rId531" xr:uid="{00000000-0004-0000-0000-000012020000}"/>
    <hyperlink ref="F267" r:id="rId532" xr:uid="{00000000-0004-0000-0000-000013020000}"/>
    <hyperlink ref="C268" r:id="rId533" xr:uid="{00000000-0004-0000-0000-000014020000}"/>
    <hyperlink ref="F268" r:id="rId534" xr:uid="{00000000-0004-0000-0000-000015020000}"/>
    <hyperlink ref="C269" r:id="rId535" xr:uid="{00000000-0004-0000-0000-000016020000}"/>
    <hyperlink ref="F269" r:id="rId536" xr:uid="{00000000-0004-0000-0000-000017020000}"/>
    <hyperlink ref="C270" r:id="rId537" xr:uid="{00000000-0004-0000-0000-000018020000}"/>
    <hyperlink ref="F270" r:id="rId538" xr:uid="{00000000-0004-0000-0000-000019020000}"/>
    <hyperlink ref="C271" r:id="rId539" xr:uid="{00000000-0004-0000-0000-00001A020000}"/>
    <hyperlink ref="F271" r:id="rId540" xr:uid="{00000000-0004-0000-0000-00001B020000}"/>
    <hyperlink ref="C272" r:id="rId541" xr:uid="{00000000-0004-0000-0000-00001C020000}"/>
    <hyperlink ref="F272" r:id="rId542" xr:uid="{00000000-0004-0000-0000-00001D020000}"/>
    <hyperlink ref="C273" r:id="rId543" xr:uid="{00000000-0004-0000-0000-00001E020000}"/>
    <hyperlink ref="F273" r:id="rId544" xr:uid="{00000000-0004-0000-0000-00001F020000}"/>
    <hyperlink ref="C274" r:id="rId545" xr:uid="{00000000-0004-0000-0000-000020020000}"/>
    <hyperlink ref="F274" r:id="rId546" xr:uid="{00000000-0004-0000-0000-000021020000}"/>
    <hyperlink ref="C275" r:id="rId547" xr:uid="{00000000-0004-0000-0000-000022020000}"/>
    <hyperlink ref="F275" r:id="rId548" xr:uid="{00000000-0004-0000-0000-000023020000}"/>
    <hyperlink ref="C276" r:id="rId549" xr:uid="{00000000-0004-0000-0000-000024020000}"/>
    <hyperlink ref="F276" r:id="rId550" xr:uid="{00000000-0004-0000-0000-000025020000}"/>
    <hyperlink ref="C277" r:id="rId551" xr:uid="{00000000-0004-0000-0000-000026020000}"/>
    <hyperlink ref="F277" r:id="rId552" xr:uid="{00000000-0004-0000-0000-000027020000}"/>
    <hyperlink ref="C278" r:id="rId553" xr:uid="{00000000-0004-0000-0000-000028020000}"/>
    <hyperlink ref="F278" r:id="rId554" xr:uid="{00000000-0004-0000-0000-000029020000}"/>
    <hyperlink ref="C279" r:id="rId555" xr:uid="{00000000-0004-0000-0000-00002A020000}"/>
    <hyperlink ref="F279" r:id="rId556" xr:uid="{00000000-0004-0000-0000-00002B020000}"/>
    <hyperlink ref="C280" r:id="rId557" xr:uid="{00000000-0004-0000-0000-00002C020000}"/>
    <hyperlink ref="F280" r:id="rId558" xr:uid="{00000000-0004-0000-0000-00002D020000}"/>
    <hyperlink ref="C281" r:id="rId559" xr:uid="{00000000-0004-0000-0000-00002E020000}"/>
    <hyperlink ref="F281" r:id="rId560" xr:uid="{00000000-0004-0000-0000-00002F020000}"/>
    <hyperlink ref="C282" r:id="rId561" xr:uid="{00000000-0004-0000-0000-000030020000}"/>
    <hyperlink ref="F282" r:id="rId562" xr:uid="{00000000-0004-0000-0000-000031020000}"/>
    <hyperlink ref="C283" r:id="rId563" xr:uid="{00000000-0004-0000-0000-000032020000}"/>
    <hyperlink ref="F283" r:id="rId564" xr:uid="{00000000-0004-0000-0000-000033020000}"/>
    <hyperlink ref="C284" r:id="rId565" xr:uid="{00000000-0004-0000-0000-000034020000}"/>
    <hyperlink ref="F284" r:id="rId566" xr:uid="{00000000-0004-0000-0000-000035020000}"/>
    <hyperlink ref="C285" r:id="rId567" xr:uid="{00000000-0004-0000-0000-000036020000}"/>
    <hyperlink ref="F285" r:id="rId568" xr:uid="{00000000-0004-0000-0000-000037020000}"/>
    <hyperlink ref="C286" r:id="rId569" xr:uid="{00000000-0004-0000-0000-000038020000}"/>
    <hyperlink ref="F286" r:id="rId570" xr:uid="{00000000-0004-0000-0000-000039020000}"/>
    <hyperlink ref="C287" r:id="rId571" xr:uid="{00000000-0004-0000-0000-00003A020000}"/>
    <hyperlink ref="F287" r:id="rId572" xr:uid="{00000000-0004-0000-0000-00003B020000}"/>
    <hyperlink ref="C288" r:id="rId573" xr:uid="{00000000-0004-0000-0000-00003C020000}"/>
    <hyperlink ref="F288" r:id="rId574" xr:uid="{00000000-0004-0000-0000-00003D020000}"/>
    <hyperlink ref="C289" r:id="rId575" xr:uid="{00000000-0004-0000-0000-00003E020000}"/>
    <hyperlink ref="F289" r:id="rId576" xr:uid="{00000000-0004-0000-0000-00003F020000}"/>
    <hyperlink ref="C290" r:id="rId577" xr:uid="{00000000-0004-0000-0000-000040020000}"/>
    <hyperlink ref="F290" r:id="rId578" xr:uid="{00000000-0004-0000-0000-000041020000}"/>
    <hyperlink ref="C291" r:id="rId579" xr:uid="{00000000-0004-0000-0000-000042020000}"/>
    <hyperlink ref="F291" r:id="rId580" xr:uid="{00000000-0004-0000-0000-000043020000}"/>
    <hyperlink ref="C292" r:id="rId581" xr:uid="{00000000-0004-0000-0000-000044020000}"/>
    <hyperlink ref="F292" r:id="rId582" xr:uid="{00000000-0004-0000-0000-000045020000}"/>
    <hyperlink ref="C293" r:id="rId583" xr:uid="{00000000-0004-0000-0000-000046020000}"/>
    <hyperlink ref="F293" r:id="rId584" xr:uid="{00000000-0004-0000-0000-000047020000}"/>
    <hyperlink ref="C294" r:id="rId585" xr:uid="{00000000-0004-0000-0000-000048020000}"/>
    <hyperlink ref="F294" r:id="rId586" xr:uid="{00000000-0004-0000-0000-000049020000}"/>
    <hyperlink ref="C295" r:id="rId587" xr:uid="{00000000-0004-0000-0000-00004A020000}"/>
    <hyperlink ref="F295" r:id="rId588" xr:uid="{00000000-0004-0000-0000-00004B020000}"/>
    <hyperlink ref="C296" r:id="rId589" xr:uid="{00000000-0004-0000-0000-00004C020000}"/>
    <hyperlink ref="F296" r:id="rId590" xr:uid="{00000000-0004-0000-0000-00004D020000}"/>
    <hyperlink ref="C297" r:id="rId591" xr:uid="{00000000-0004-0000-0000-00004E020000}"/>
    <hyperlink ref="F297" r:id="rId592" xr:uid="{00000000-0004-0000-0000-00004F020000}"/>
    <hyperlink ref="C298" r:id="rId593" xr:uid="{00000000-0004-0000-0000-000050020000}"/>
    <hyperlink ref="F298" r:id="rId594" xr:uid="{00000000-0004-0000-0000-000051020000}"/>
    <hyperlink ref="C299" r:id="rId595" xr:uid="{00000000-0004-0000-0000-000052020000}"/>
    <hyperlink ref="F299" r:id="rId596" xr:uid="{00000000-0004-0000-0000-000053020000}"/>
    <hyperlink ref="C300" r:id="rId597" xr:uid="{00000000-0004-0000-0000-000054020000}"/>
    <hyperlink ref="F300" r:id="rId598" xr:uid="{00000000-0004-0000-0000-000055020000}"/>
    <hyperlink ref="C301" r:id="rId599" xr:uid="{00000000-0004-0000-0000-000056020000}"/>
    <hyperlink ref="F301" r:id="rId600" xr:uid="{00000000-0004-0000-0000-000057020000}"/>
    <hyperlink ref="C302" r:id="rId601" xr:uid="{00000000-0004-0000-0000-000058020000}"/>
    <hyperlink ref="F302" r:id="rId602" xr:uid="{00000000-0004-0000-0000-000059020000}"/>
    <hyperlink ref="C303" r:id="rId603" xr:uid="{00000000-0004-0000-0000-00005A020000}"/>
    <hyperlink ref="F303" r:id="rId604" xr:uid="{00000000-0004-0000-0000-00005B020000}"/>
    <hyperlink ref="C304" r:id="rId605" xr:uid="{00000000-0004-0000-0000-00005C020000}"/>
    <hyperlink ref="F304" r:id="rId606" xr:uid="{00000000-0004-0000-0000-00005D020000}"/>
    <hyperlink ref="C305" r:id="rId607" xr:uid="{00000000-0004-0000-0000-00005E020000}"/>
    <hyperlink ref="F305" r:id="rId608" xr:uid="{00000000-0004-0000-0000-00005F020000}"/>
    <hyperlink ref="C306" r:id="rId609" xr:uid="{00000000-0004-0000-0000-000060020000}"/>
    <hyperlink ref="F306" r:id="rId610" xr:uid="{00000000-0004-0000-0000-000061020000}"/>
    <hyperlink ref="C307" r:id="rId611" xr:uid="{00000000-0004-0000-0000-000062020000}"/>
    <hyperlink ref="F307" r:id="rId612" xr:uid="{00000000-0004-0000-0000-000063020000}"/>
    <hyperlink ref="C308" r:id="rId613" xr:uid="{00000000-0004-0000-0000-000064020000}"/>
    <hyperlink ref="F308" r:id="rId614" xr:uid="{00000000-0004-0000-0000-000065020000}"/>
    <hyperlink ref="C309" r:id="rId615" xr:uid="{00000000-0004-0000-0000-000066020000}"/>
    <hyperlink ref="F309" r:id="rId616" xr:uid="{00000000-0004-0000-0000-000067020000}"/>
    <hyperlink ref="C310" r:id="rId617" xr:uid="{00000000-0004-0000-0000-000068020000}"/>
    <hyperlink ref="F310" r:id="rId618" xr:uid="{00000000-0004-0000-0000-000069020000}"/>
    <hyperlink ref="C311" r:id="rId619" xr:uid="{00000000-0004-0000-0000-00006A020000}"/>
    <hyperlink ref="F311" r:id="rId620" xr:uid="{00000000-0004-0000-0000-00006B020000}"/>
    <hyperlink ref="C312" r:id="rId621" xr:uid="{00000000-0004-0000-0000-00006C020000}"/>
    <hyperlink ref="F312" r:id="rId622" xr:uid="{00000000-0004-0000-0000-00006D020000}"/>
    <hyperlink ref="C313" r:id="rId623" xr:uid="{00000000-0004-0000-0000-00006E020000}"/>
    <hyperlink ref="F313" r:id="rId624" xr:uid="{00000000-0004-0000-0000-00006F020000}"/>
    <hyperlink ref="C314" r:id="rId625" xr:uid="{00000000-0004-0000-0000-000070020000}"/>
    <hyperlink ref="F314" r:id="rId626" xr:uid="{00000000-0004-0000-0000-000071020000}"/>
    <hyperlink ref="C315" r:id="rId627" xr:uid="{00000000-0004-0000-0000-000072020000}"/>
    <hyperlink ref="F315" r:id="rId628" xr:uid="{00000000-0004-0000-0000-000073020000}"/>
    <hyperlink ref="C316" r:id="rId629" xr:uid="{00000000-0004-0000-0000-000074020000}"/>
    <hyperlink ref="F316" r:id="rId630" xr:uid="{00000000-0004-0000-0000-000075020000}"/>
    <hyperlink ref="C317" r:id="rId631" xr:uid="{00000000-0004-0000-0000-000076020000}"/>
    <hyperlink ref="F317" r:id="rId632" xr:uid="{00000000-0004-0000-0000-000077020000}"/>
    <hyperlink ref="C318" r:id="rId633" xr:uid="{00000000-0004-0000-0000-000078020000}"/>
    <hyperlink ref="F318" r:id="rId634" xr:uid="{00000000-0004-0000-0000-000079020000}"/>
    <hyperlink ref="C319" r:id="rId635" xr:uid="{00000000-0004-0000-0000-00007A020000}"/>
    <hyperlink ref="F319" r:id="rId636" xr:uid="{00000000-0004-0000-0000-00007B020000}"/>
    <hyperlink ref="C320" r:id="rId637" xr:uid="{00000000-0004-0000-0000-00007C020000}"/>
    <hyperlink ref="F320" r:id="rId638" xr:uid="{00000000-0004-0000-0000-00007D020000}"/>
    <hyperlink ref="C321" r:id="rId639" xr:uid="{00000000-0004-0000-0000-00007E020000}"/>
    <hyperlink ref="F321" r:id="rId640" xr:uid="{00000000-0004-0000-0000-00007F020000}"/>
    <hyperlink ref="C322" r:id="rId641" xr:uid="{00000000-0004-0000-0000-000080020000}"/>
    <hyperlink ref="F322" r:id="rId642" xr:uid="{00000000-0004-0000-0000-000081020000}"/>
    <hyperlink ref="C323" r:id="rId643" xr:uid="{00000000-0004-0000-0000-000082020000}"/>
    <hyperlink ref="F323" r:id="rId644" xr:uid="{00000000-0004-0000-0000-000083020000}"/>
    <hyperlink ref="C324" r:id="rId645" xr:uid="{00000000-0004-0000-0000-000084020000}"/>
    <hyperlink ref="F324" r:id="rId646" xr:uid="{00000000-0004-0000-0000-000085020000}"/>
    <hyperlink ref="C325" r:id="rId647" xr:uid="{00000000-0004-0000-0000-000086020000}"/>
    <hyperlink ref="F325" r:id="rId648" xr:uid="{00000000-0004-0000-0000-000087020000}"/>
    <hyperlink ref="C326" r:id="rId649" xr:uid="{00000000-0004-0000-0000-000088020000}"/>
    <hyperlink ref="F326" r:id="rId650" xr:uid="{00000000-0004-0000-0000-000089020000}"/>
    <hyperlink ref="C327" r:id="rId651" xr:uid="{00000000-0004-0000-0000-00008A020000}"/>
    <hyperlink ref="F327" r:id="rId652" xr:uid="{00000000-0004-0000-0000-00008B020000}"/>
    <hyperlink ref="C328" r:id="rId653" xr:uid="{00000000-0004-0000-0000-00008C020000}"/>
    <hyperlink ref="F328" r:id="rId654" xr:uid="{00000000-0004-0000-0000-00008D020000}"/>
    <hyperlink ref="C329" r:id="rId655" xr:uid="{00000000-0004-0000-0000-00008E020000}"/>
    <hyperlink ref="F329" r:id="rId656" xr:uid="{00000000-0004-0000-0000-00008F020000}"/>
    <hyperlink ref="C330" r:id="rId657" xr:uid="{00000000-0004-0000-0000-000090020000}"/>
    <hyperlink ref="F330" r:id="rId658" xr:uid="{00000000-0004-0000-0000-000091020000}"/>
    <hyperlink ref="C331" r:id="rId659" xr:uid="{00000000-0004-0000-0000-000092020000}"/>
    <hyperlink ref="F331" r:id="rId660" xr:uid="{00000000-0004-0000-0000-000093020000}"/>
    <hyperlink ref="C332" r:id="rId661" xr:uid="{00000000-0004-0000-0000-000094020000}"/>
    <hyperlink ref="F332" r:id="rId662" xr:uid="{00000000-0004-0000-0000-000095020000}"/>
    <hyperlink ref="C333" r:id="rId663" xr:uid="{00000000-0004-0000-0000-000096020000}"/>
    <hyperlink ref="F333" r:id="rId664" xr:uid="{00000000-0004-0000-0000-000097020000}"/>
    <hyperlink ref="C334" r:id="rId665" xr:uid="{00000000-0004-0000-0000-000098020000}"/>
    <hyperlink ref="F334" r:id="rId666" xr:uid="{00000000-0004-0000-0000-000099020000}"/>
    <hyperlink ref="C335" r:id="rId667" xr:uid="{00000000-0004-0000-0000-00009A020000}"/>
    <hyperlink ref="F335" r:id="rId668" xr:uid="{00000000-0004-0000-0000-00009B020000}"/>
    <hyperlink ref="C336" r:id="rId669" xr:uid="{00000000-0004-0000-0000-00009C020000}"/>
    <hyperlink ref="F336" r:id="rId670" xr:uid="{00000000-0004-0000-0000-00009D020000}"/>
    <hyperlink ref="C337" r:id="rId671" xr:uid="{00000000-0004-0000-0000-00009E020000}"/>
    <hyperlink ref="F337" r:id="rId672" xr:uid="{00000000-0004-0000-0000-00009F020000}"/>
    <hyperlink ref="C338" r:id="rId673" xr:uid="{00000000-0004-0000-0000-0000A0020000}"/>
    <hyperlink ref="F338" r:id="rId674" xr:uid="{00000000-0004-0000-0000-0000A1020000}"/>
    <hyperlink ref="C339" r:id="rId675" xr:uid="{00000000-0004-0000-0000-0000A2020000}"/>
    <hyperlink ref="F339" r:id="rId676" xr:uid="{00000000-0004-0000-0000-0000A3020000}"/>
    <hyperlink ref="C340" r:id="rId677" xr:uid="{00000000-0004-0000-0000-0000A4020000}"/>
    <hyperlink ref="F340" r:id="rId678" xr:uid="{00000000-0004-0000-0000-0000A5020000}"/>
    <hyperlink ref="C341" r:id="rId679" xr:uid="{00000000-0004-0000-0000-0000A6020000}"/>
    <hyperlink ref="F341" r:id="rId680" xr:uid="{00000000-0004-0000-0000-0000A7020000}"/>
    <hyperlink ref="C342" r:id="rId681" xr:uid="{00000000-0004-0000-0000-0000A8020000}"/>
    <hyperlink ref="F342" r:id="rId682" xr:uid="{00000000-0004-0000-0000-0000A9020000}"/>
    <hyperlink ref="C343" r:id="rId683" xr:uid="{00000000-0004-0000-0000-0000AA020000}"/>
    <hyperlink ref="F343" r:id="rId684" xr:uid="{00000000-0004-0000-0000-0000AB020000}"/>
    <hyperlink ref="C344" r:id="rId685" xr:uid="{00000000-0004-0000-0000-0000AC020000}"/>
    <hyperlink ref="F344" r:id="rId686" xr:uid="{00000000-0004-0000-0000-0000AD020000}"/>
    <hyperlink ref="C345" r:id="rId687" xr:uid="{00000000-0004-0000-0000-0000AE020000}"/>
    <hyperlink ref="F345" r:id="rId688" xr:uid="{00000000-0004-0000-0000-0000AF020000}"/>
    <hyperlink ref="C346" r:id="rId689" xr:uid="{00000000-0004-0000-0000-0000B0020000}"/>
    <hyperlink ref="F346" r:id="rId690" xr:uid="{00000000-0004-0000-0000-0000B1020000}"/>
    <hyperlink ref="C347" r:id="rId691" xr:uid="{00000000-0004-0000-0000-0000B2020000}"/>
    <hyperlink ref="F347" r:id="rId692" xr:uid="{00000000-0004-0000-0000-0000B3020000}"/>
    <hyperlink ref="C348" r:id="rId693" xr:uid="{00000000-0004-0000-0000-0000B4020000}"/>
    <hyperlink ref="F348" r:id="rId694" xr:uid="{00000000-0004-0000-0000-0000B5020000}"/>
    <hyperlink ref="C349" r:id="rId695" xr:uid="{00000000-0004-0000-0000-0000B6020000}"/>
    <hyperlink ref="F349" r:id="rId696" xr:uid="{00000000-0004-0000-0000-0000B7020000}"/>
    <hyperlink ref="C350" r:id="rId697" xr:uid="{00000000-0004-0000-0000-0000B8020000}"/>
    <hyperlink ref="F350" r:id="rId698" xr:uid="{00000000-0004-0000-0000-0000B9020000}"/>
    <hyperlink ref="C351" r:id="rId699" xr:uid="{00000000-0004-0000-0000-0000BA020000}"/>
    <hyperlink ref="F351" r:id="rId700" xr:uid="{00000000-0004-0000-0000-0000BB020000}"/>
    <hyperlink ref="C352" r:id="rId701" xr:uid="{00000000-0004-0000-0000-0000BC020000}"/>
    <hyperlink ref="F352" r:id="rId702" xr:uid="{00000000-0004-0000-0000-0000BD020000}"/>
    <hyperlink ref="C353" r:id="rId703" xr:uid="{00000000-0004-0000-0000-0000BE020000}"/>
    <hyperlink ref="F353" r:id="rId704" xr:uid="{00000000-0004-0000-0000-0000BF020000}"/>
    <hyperlink ref="C354" r:id="rId705" xr:uid="{00000000-0004-0000-0000-0000C0020000}"/>
    <hyperlink ref="F354" r:id="rId706" xr:uid="{00000000-0004-0000-0000-0000C1020000}"/>
    <hyperlink ref="C355" r:id="rId707" xr:uid="{00000000-0004-0000-0000-0000C2020000}"/>
    <hyperlink ref="F355" r:id="rId708" xr:uid="{00000000-0004-0000-0000-0000C3020000}"/>
    <hyperlink ref="C356" r:id="rId709" xr:uid="{00000000-0004-0000-0000-0000C4020000}"/>
    <hyperlink ref="F356" r:id="rId710" xr:uid="{00000000-0004-0000-0000-0000C5020000}"/>
    <hyperlink ref="C357" r:id="rId711" xr:uid="{00000000-0004-0000-0000-0000C6020000}"/>
    <hyperlink ref="F357" r:id="rId712" xr:uid="{00000000-0004-0000-0000-0000C7020000}"/>
    <hyperlink ref="C358" r:id="rId713" xr:uid="{00000000-0004-0000-0000-0000C8020000}"/>
    <hyperlink ref="F358" r:id="rId714" xr:uid="{00000000-0004-0000-0000-0000C9020000}"/>
    <hyperlink ref="C359" r:id="rId715" xr:uid="{00000000-0004-0000-0000-0000CA020000}"/>
    <hyperlink ref="F359" r:id="rId716" xr:uid="{00000000-0004-0000-0000-0000CB020000}"/>
    <hyperlink ref="C360" r:id="rId717" xr:uid="{00000000-0004-0000-0000-0000CC020000}"/>
    <hyperlink ref="F360" r:id="rId718" xr:uid="{00000000-0004-0000-0000-0000CD020000}"/>
    <hyperlink ref="C361" r:id="rId719" xr:uid="{00000000-0004-0000-0000-0000CE020000}"/>
    <hyperlink ref="F361" r:id="rId720" xr:uid="{00000000-0004-0000-0000-0000CF020000}"/>
    <hyperlink ref="C362" r:id="rId721" xr:uid="{00000000-0004-0000-0000-0000D0020000}"/>
    <hyperlink ref="F362" r:id="rId722" xr:uid="{00000000-0004-0000-0000-0000D1020000}"/>
    <hyperlink ref="C363" r:id="rId723" xr:uid="{00000000-0004-0000-0000-0000D2020000}"/>
    <hyperlink ref="F363" r:id="rId724" xr:uid="{00000000-0004-0000-0000-0000D3020000}"/>
    <hyperlink ref="C364" r:id="rId725" xr:uid="{00000000-0004-0000-0000-0000D4020000}"/>
    <hyperlink ref="F364" r:id="rId726" xr:uid="{00000000-0004-0000-0000-0000D5020000}"/>
    <hyperlink ref="C365" r:id="rId727" xr:uid="{00000000-0004-0000-0000-0000D6020000}"/>
    <hyperlink ref="F365" r:id="rId728" xr:uid="{00000000-0004-0000-0000-0000D7020000}"/>
    <hyperlink ref="C366" r:id="rId729" xr:uid="{00000000-0004-0000-0000-0000D8020000}"/>
    <hyperlink ref="F366" r:id="rId730" xr:uid="{00000000-0004-0000-0000-0000D9020000}"/>
    <hyperlink ref="C367" r:id="rId731" xr:uid="{00000000-0004-0000-0000-0000DA020000}"/>
    <hyperlink ref="F367" r:id="rId732" xr:uid="{00000000-0004-0000-0000-0000DB020000}"/>
    <hyperlink ref="C368" r:id="rId733" xr:uid="{00000000-0004-0000-0000-0000DC020000}"/>
    <hyperlink ref="F368" r:id="rId734" xr:uid="{00000000-0004-0000-0000-0000DD020000}"/>
    <hyperlink ref="C369" r:id="rId735" xr:uid="{00000000-0004-0000-0000-0000DE020000}"/>
    <hyperlink ref="F369" r:id="rId736" xr:uid="{00000000-0004-0000-0000-0000DF020000}"/>
    <hyperlink ref="C370" r:id="rId737" xr:uid="{00000000-0004-0000-0000-0000E0020000}"/>
    <hyperlink ref="F370" r:id="rId738" xr:uid="{00000000-0004-0000-0000-0000E1020000}"/>
    <hyperlink ref="C371" r:id="rId739" xr:uid="{00000000-0004-0000-0000-0000E2020000}"/>
    <hyperlink ref="F371" r:id="rId740" xr:uid="{00000000-0004-0000-0000-0000E3020000}"/>
    <hyperlink ref="C372" r:id="rId741" xr:uid="{00000000-0004-0000-0000-0000E4020000}"/>
    <hyperlink ref="F372" r:id="rId742" xr:uid="{00000000-0004-0000-0000-0000E5020000}"/>
    <hyperlink ref="C373" r:id="rId743" xr:uid="{00000000-0004-0000-0000-0000E6020000}"/>
    <hyperlink ref="F373" r:id="rId744" xr:uid="{00000000-0004-0000-0000-0000E7020000}"/>
    <hyperlink ref="C374" r:id="rId745" xr:uid="{00000000-0004-0000-0000-0000E8020000}"/>
    <hyperlink ref="F374" r:id="rId746" xr:uid="{00000000-0004-0000-0000-0000E9020000}"/>
    <hyperlink ref="C375" r:id="rId747" xr:uid="{00000000-0004-0000-0000-0000EA020000}"/>
    <hyperlink ref="F375" r:id="rId748" xr:uid="{00000000-0004-0000-0000-0000EB020000}"/>
    <hyperlink ref="C376" r:id="rId749" xr:uid="{00000000-0004-0000-0000-0000EC020000}"/>
    <hyperlink ref="F376" r:id="rId750" xr:uid="{00000000-0004-0000-0000-0000ED020000}"/>
    <hyperlink ref="C377" r:id="rId751" xr:uid="{00000000-0004-0000-0000-0000EE020000}"/>
    <hyperlink ref="F377" r:id="rId752" xr:uid="{00000000-0004-0000-0000-0000EF020000}"/>
    <hyperlink ref="C378" r:id="rId753" xr:uid="{00000000-0004-0000-0000-0000F0020000}"/>
    <hyperlink ref="F378" r:id="rId754" xr:uid="{00000000-0004-0000-0000-0000F1020000}"/>
    <hyperlink ref="C379" r:id="rId755" xr:uid="{00000000-0004-0000-0000-0000F2020000}"/>
    <hyperlink ref="F379" r:id="rId756" xr:uid="{00000000-0004-0000-0000-0000F3020000}"/>
    <hyperlink ref="C380" r:id="rId757" xr:uid="{00000000-0004-0000-0000-0000F4020000}"/>
    <hyperlink ref="F380" r:id="rId758" xr:uid="{00000000-0004-0000-0000-0000F5020000}"/>
    <hyperlink ref="C381" r:id="rId759" xr:uid="{00000000-0004-0000-0000-0000F6020000}"/>
    <hyperlink ref="F381" r:id="rId760" xr:uid="{00000000-0004-0000-0000-0000F7020000}"/>
    <hyperlink ref="C382" r:id="rId761" xr:uid="{00000000-0004-0000-0000-0000F8020000}"/>
    <hyperlink ref="F382" r:id="rId762" xr:uid="{00000000-0004-0000-0000-0000F9020000}"/>
    <hyperlink ref="C383" r:id="rId763" xr:uid="{00000000-0004-0000-0000-0000FA020000}"/>
    <hyperlink ref="F383" r:id="rId764" xr:uid="{00000000-0004-0000-0000-0000FB020000}"/>
    <hyperlink ref="C384" r:id="rId765" xr:uid="{00000000-0004-0000-0000-0000FC020000}"/>
    <hyperlink ref="F384" r:id="rId766" xr:uid="{00000000-0004-0000-0000-0000FD020000}"/>
    <hyperlink ref="C385" r:id="rId767" xr:uid="{00000000-0004-0000-0000-0000FE020000}"/>
    <hyperlink ref="F385" r:id="rId768" xr:uid="{00000000-0004-0000-0000-0000FF020000}"/>
    <hyperlink ref="C386" r:id="rId769" xr:uid="{00000000-0004-0000-0000-000000030000}"/>
    <hyperlink ref="F386" r:id="rId770" xr:uid="{00000000-0004-0000-0000-000001030000}"/>
    <hyperlink ref="C387" r:id="rId771" xr:uid="{00000000-0004-0000-0000-000002030000}"/>
    <hyperlink ref="F387" r:id="rId772" xr:uid="{00000000-0004-0000-0000-000003030000}"/>
    <hyperlink ref="C388" r:id="rId773" xr:uid="{00000000-0004-0000-0000-000004030000}"/>
    <hyperlink ref="F388" r:id="rId774" xr:uid="{00000000-0004-0000-0000-000005030000}"/>
    <hyperlink ref="C389" r:id="rId775" xr:uid="{00000000-0004-0000-0000-000006030000}"/>
    <hyperlink ref="F389" r:id="rId776" xr:uid="{00000000-0004-0000-0000-000007030000}"/>
    <hyperlink ref="C390" r:id="rId777" xr:uid="{00000000-0004-0000-0000-000008030000}"/>
    <hyperlink ref="F390" r:id="rId778" xr:uid="{00000000-0004-0000-0000-000009030000}"/>
    <hyperlink ref="C391" r:id="rId779" xr:uid="{00000000-0004-0000-0000-00000A030000}"/>
    <hyperlink ref="F391" r:id="rId780" xr:uid="{00000000-0004-0000-0000-00000B030000}"/>
    <hyperlink ref="C392" r:id="rId781" xr:uid="{00000000-0004-0000-0000-00000C030000}"/>
    <hyperlink ref="F392" r:id="rId782" xr:uid="{00000000-0004-0000-0000-00000D030000}"/>
    <hyperlink ref="C393" r:id="rId783" xr:uid="{00000000-0004-0000-0000-00000E030000}"/>
    <hyperlink ref="F393" r:id="rId784" xr:uid="{00000000-0004-0000-0000-00000F030000}"/>
    <hyperlink ref="C394" r:id="rId785" xr:uid="{00000000-0004-0000-0000-000010030000}"/>
    <hyperlink ref="F394" r:id="rId786" xr:uid="{00000000-0004-0000-0000-000011030000}"/>
    <hyperlink ref="C395" r:id="rId787" xr:uid="{00000000-0004-0000-0000-000012030000}"/>
    <hyperlink ref="F395" r:id="rId788" xr:uid="{00000000-0004-0000-0000-000013030000}"/>
    <hyperlink ref="C396" r:id="rId789" xr:uid="{00000000-0004-0000-0000-000014030000}"/>
    <hyperlink ref="F396" r:id="rId790" xr:uid="{00000000-0004-0000-0000-000015030000}"/>
    <hyperlink ref="C397" r:id="rId791" xr:uid="{00000000-0004-0000-0000-000016030000}"/>
    <hyperlink ref="F397" r:id="rId792" xr:uid="{00000000-0004-0000-0000-000017030000}"/>
    <hyperlink ref="C398" r:id="rId793" xr:uid="{00000000-0004-0000-0000-000018030000}"/>
    <hyperlink ref="F398" r:id="rId794" xr:uid="{00000000-0004-0000-0000-000019030000}"/>
    <hyperlink ref="C399" r:id="rId795" xr:uid="{00000000-0004-0000-0000-00001A030000}"/>
    <hyperlink ref="F399" r:id="rId796" xr:uid="{00000000-0004-0000-0000-00001B030000}"/>
    <hyperlink ref="C400" r:id="rId797" xr:uid="{00000000-0004-0000-0000-00001C030000}"/>
    <hyperlink ref="F400" r:id="rId798" xr:uid="{00000000-0004-0000-0000-00001D030000}"/>
    <hyperlink ref="C401" r:id="rId799" xr:uid="{00000000-0004-0000-0000-00001E030000}"/>
    <hyperlink ref="F401" r:id="rId800" xr:uid="{00000000-0004-0000-0000-00001F030000}"/>
    <hyperlink ref="C402" r:id="rId801" xr:uid="{00000000-0004-0000-0000-000020030000}"/>
    <hyperlink ref="F402" r:id="rId802" xr:uid="{00000000-0004-0000-0000-000021030000}"/>
    <hyperlink ref="C403" r:id="rId803" xr:uid="{00000000-0004-0000-0000-000022030000}"/>
    <hyperlink ref="F403" r:id="rId804" xr:uid="{00000000-0004-0000-0000-000023030000}"/>
    <hyperlink ref="C404" r:id="rId805" xr:uid="{00000000-0004-0000-0000-000024030000}"/>
    <hyperlink ref="F404" r:id="rId806" xr:uid="{00000000-0004-0000-0000-000025030000}"/>
    <hyperlink ref="C405" r:id="rId807" xr:uid="{00000000-0004-0000-0000-000026030000}"/>
    <hyperlink ref="F405" r:id="rId808" xr:uid="{00000000-0004-0000-0000-000027030000}"/>
    <hyperlink ref="C406" r:id="rId809" xr:uid="{00000000-0004-0000-0000-000028030000}"/>
    <hyperlink ref="F406" r:id="rId810" xr:uid="{00000000-0004-0000-0000-000029030000}"/>
    <hyperlink ref="C407" r:id="rId811" xr:uid="{00000000-0004-0000-0000-00002A030000}"/>
    <hyperlink ref="F407" r:id="rId812" xr:uid="{00000000-0004-0000-0000-00002B030000}"/>
    <hyperlink ref="C408" r:id="rId813" xr:uid="{00000000-0004-0000-0000-00002C030000}"/>
    <hyperlink ref="F408" r:id="rId814" xr:uid="{00000000-0004-0000-0000-00002D030000}"/>
    <hyperlink ref="C409" r:id="rId815" xr:uid="{00000000-0004-0000-0000-00002E030000}"/>
    <hyperlink ref="F409" r:id="rId816" xr:uid="{00000000-0004-0000-0000-00002F030000}"/>
    <hyperlink ref="C410" r:id="rId817" xr:uid="{00000000-0004-0000-0000-000030030000}"/>
    <hyperlink ref="F410" r:id="rId818" xr:uid="{00000000-0004-0000-0000-000031030000}"/>
    <hyperlink ref="C411" r:id="rId819" xr:uid="{00000000-0004-0000-0000-000032030000}"/>
    <hyperlink ref="F411" r:id="rId820" xr:uid="{00000000-0004-0000-0000-000033030000}"/>
    <hyperlink ref="C412" r:id="rId821" xr:uid="{00000000-0004-0000-0000-000034030000}"/>
    <hyperlink ref="F412" r:id="rId822" xr:uid="{00000000-0004-0000-0000-000035030000}"/>
    <hyperlink ref="C413" r:id="rId823" xr:uid="{00000000-0004-0000-0000-000036030000}"/>
    <hyperlink ref="F413" r:id="rId824" xr:uid="{00000000-0004-0000-0000-000037030000}"/>
    <hyperlink ref="C414" r:id="rId825" xr:uid="{00000000-0004-0000-0000-000038030000}"/>
    <hyperlink ref="F414" r:id="rId826" xr:uid="{00000000-0004-0000-0000-000039030000}"/>
    <hyperlink ref="C415" r:id="rId827" xr:uid="{00000000-0004-0000-0000-00003A030000}"/>
    <hyperlink ref="F415" r:id="rId828" xr:uid="{00000000-0004-0000-0000-00003B030000}"/>
    <hyperlink ref="C416" r:id="rId829" xr:uid="{00000000-0004-0000-0000-00003C030000}"/>
    <hyperlink ref="F416" r:id="rId830" xr:uid="{00000000-0004-0000-0000-00003D030000}"/>
    <hyperlink ref="C417" r:id="rId831" xr:uid="{00000000-0004-0000-0000-00003E030000}"/>
    <hyperlink ref="F417" r:id="rId832" xr:uid="{00000000-0004-0000-0000-00003F030000}"/>
    <hyperlink ref="C418" r:id="rId833" xr:uid="{00000000-0004-0000-0000-000040030000}"/>
    <hyperlink ref="F418" r:id="rId834" xr:uid="{00000000-0004-0000-0000-000041030000}"/>
    <hyperlink ref="C419" r:id="rId835" xr:uid="{00000000-0004-0000-0000-000042030000}"/>
    <hyperlink ref="F419" r:id="rId836" xr:uid="{00000000-0004-0000-0000-000043030000}"/>
    <hyperlink ref="C420" r:id="rId837" xr:uid="{00000000-0004-0000-0000-000044030000}"/>
    <hyperlink ref="F420" r:id="rId838" xr:uid="{00000000-0004-0000-0000-000045030000}"/>
    <hyperlink ref="C421" r:id="rId839" xr:uid="{00000000-0004-0000-0000-000046030000}"/>
    <hyperlink ref="F421" r:id="rId840" xr:uid="{00000000-0004-0000-0000-000047030000}"/>
    <hyperlink ref="C422" r:id="rId841" xr:uid="{00000000-0004-0000-0000-000048030000}"/>
    <hyperlink ref="F422" r:id="rId842" xr:uid="{00000000-0004-0000-0000-000049030000}"/>
    <hyperlink ref="C423" r:id="rId843" xr:uid="{00000000-0004-0000-0000-00004A030000}"/>
    <hyperlink ref="F423" r:id="rId844" xr:uid="{00000000-0004-0000-0000-00004B030000}"/>
    <hyperlink ref="C424" r:id="rId845" xr:uid="{00000000-0004-0000-0000-00004C030000}"/>
    <hyperlink ref="F424" r:id="rId846" xr:uid="{00000000-0004-0000-0000-00004D030000}"/>
    <hyperlink ref="C425" r:id="rId847" xr:uid="{00000000-0004-0000-0000-00004E030000}"/>
    <hyperlink ref="F425" r:id="rId848" xr:uid="{00000000-0004-0000-0000-00004F030000}"/>
    <hyperlink ref="C426" r:id="rId849" xr:uid="{00000000-0004-0000-0000-000050030000}"/>
    <hyperlink ref="F426" r:id="rId850" xr:uid="{00000000-0004-0000-0000-000051030000}"/>
    <hyperlink ref="C427" r:id="rId851" xr:uid="{00000000-0004-0000-0000-000052030000}"/>
    <hyperlink ref="F427" r:id="rId852" xr:uid="{00000000-0004-0000-0000-000053030000}"/>
    <hyperlink ref="C428" r:id="rId853" xr:uid="{00000000-0004-0000-0000-000054030000}"/>
    <hyperlink ref="F428" r:id="rId854" xr:uid="{00000000-0004-0000-0000-000055030000}"/>
    <hyperlink ref="C429" r:id="rId855" xr:uid="{00000000-0004-0000-0000-000056030000}"/>
    <hyperlink ref="F429" r:id="rId856" xr:uid="{00000000-0004-0000-0000-000057030000}"/>
    <hyperlink ref="C430" r:id="rId857" xr:uid="{00000000-0004-0000-0000-000058030000}"/>
    <hyperlink ref="F430" r:id="rId858" xr:uid="{00000000-0004-0000-0000-000059030000}"/>
    <hyperlink ref="C431" r:id="rId859" xr:uid="{00000000-0004-0000-0000-00005A030000}"/>
    <hyperlink ref="F431" r:id="rId860" xr:uid="{00000000-0004-0000-0000-00005B030000}"/>
    <hyperlink ref="C432" r:id="rId861" xr:uid="{00000000-0004-0000-0000-00005C030000}"/>
    <hyperlink ref="F432" r:id="rId862" xr:uid="{00000000-0004-0000-0000-00005D030000}"/>
    <hyperlink ref="C433" r:id="rId863" xr:uid="{00000000-0004-0000-0000-00005E030000}"/>
    <hyperlink ref="F433" r:id="rId864" xr:uid="{00000000-0004-0000-0000-00005F030000}"/>
    <hyperlink ref="C434" r:id="rId865" xr:uid="{00000000-0004-0000-0000-000060030000}"/>
    <hyperlink ref="F434" r:id="rId866" xr:uid="{00000000-0004-0000-0000-000061030000}"/>
    <hyperlink ref="C435" r:id="rId867" xr:uid="{00000000-0004-0000-0000-000062030000}"/>
    <hyperlink ref="F435" r:id="rId868" xr:uid="{00000000-0004-0000-0000-000063030000}"/>
    <hyperlink ref="C436" r:id="rId869" xr:uid="{00000000-0004-0000-0000-000064030000}"/>
    <hyperlink ref="F436" r:id="rId870" xr:uid="{00000000-0004-0000-0000-000065030000}"/>
    <hyperlink ref="C437" r:id="rId871" xr:uid="{00000000-0004-0000-0000-000066030000}"/>
    <hyperlink ref="F437" r:id="rId872" xr:uid="{00000000-0004-0000-0000-000067030000}"/>
    <hyperlink ref="C438" r:id="rId873" xr:uid="{00000000-0004-0000-0000-000068030000}"/>
    <hyperlink ref="F438" r:id="rId874" xr:uid="{00000000-0004-0000-0000-000069030000}"/>
    <hyperlink ref="C439" r:id="rId875" xr:uid="{00000000-0004-0000-0000-00006A030000}"/>
    <hyperlink ref="F439" r:id="rId876" xr:uid="{00000000-0004-0000-0000-00006B030000}"/>
    <hyperlink ref="C440" r:id="rId877" xr:uid="{00000000-0004-0000-0000-00006C030000}"/>
    <hyperlink ref="F440" r:id="rId878" xr:uid="{00000000-0004-0000-0000-00006D030000}"/>
    <hyperlink ref="C441" r:id="rId879" xr:uid="{00000000-0004-0000-0000-00006E030000}"/>
    <hyperlink ref="F441" r:id="rId880" xr:uid="{00000000-0004-0000-0000-00006F030000}"/>
    <hyperlink ref="C442" r:id="rId881" xr:uid="{00000000-0004-0000-0000-000070030000}"/>
    <hyperlink ref="F442" r:id="rId882" xr:uid="{00000000-0004-0000-0000-000071030000}"/>
    <hyperlink ref="C443" r:id="rId883" xr:uid="{00000000-0004-0000-0000-000072030000}"/>
    <hyperlink ref="F443" r:id="rId884" xr:uid="{00000000-0004-0000-0000-000073030000}"/>
    <hyperlink ref="C444" r:id="rId885" xr:uid="{00000000-0004-0000-0000-000074030000}"/>
    <hyperlink ref="F444" r:id="rId886" xr:uid="{00000000-0004-0000-0000-000075030000}"/>
    <hyperlink ref="C445" r:id="rId887" xr:uid="{00000000-0004-0000-0000-000076030000}"/>
    <hyperlink ref="F445" r:id="rId888" xr:uid="{00000000-0004-0000-0000-000077030000}"/>
    <hyperlink ref="C446" r:id="rId889" xr:uid="{00000000-0004-0000-0000-000078030000}"/>
    <hyperlink ref="F446" r:id="rId890" xr:uid="{00000000-0004-0000-0000-000079030000}"/>
    <hyperlink ref="C447" r:id="rId891" xr:uid="{00000000-0004-0000-0000-00007A030000}"/>
    <hyperlink ref="F447" r:id="rId892" xr:uid="{00000000-0004-0000-0000-00007B030000}"/>
    <hyperlink ref="C448" r:id="rId893" xr:uid="{00000000-0004-0000-0000-00007C030000}"/>
    <hyperlink ref="F448" r:id="rId894" xr:uid="{00000000-0004-0000-0000-00007D030000}"/>
    <hyperlink ref="C449" r:id="rId895" xr:uid="{00000000-0004-0000-0000-00007E030000}"/>
    <hyperlink ref="F449" r:id="rId896" xr:uid="{00000000-0004-0000-0000-00007F030000}"/>
    <hyperlink ref="C450" r:id="rId897" xr:uid="{00000000-0004-0000-0000-000080030000}"/>
    <hyperlink ref="F450" r:id="rId898" xr:uid="{00000000-0004-0000-0000-000081030000}"/>
    <hyperlink ref="C451" r:id="rId899" xr:uid="{00000000-0004-0000-0000-000082030000}"/>
    <hyperlink ref="F451" r:id="rId900" xr:uid="{00000000-0004-0000-0000-000083030000}"/>
    <hyperlink ref="C452" r:id="rId901" xr:uid="{00000000-0004-0000-0000-000084030000}"/>
    <hyperlink ref="F452" r:id="rId902" xr:uid="{00000000-0004-0000-0000-000085030000}"/>
    <hyperlink ref="C453" r:id="rId903" xr:uid="{00000000-0004-0000-0000-000086030000}"/>
    <hyperlink ref="F453" r:id="rId904" xr:uid="{00000000-0004-0000-0000-000087030000}"/>
    <hyperlink ref="C454" r:id="rId905" xr:uid="{00000000-0004-0000-0000-000088030000}"/>
    <hyperlink ref="F454" r:id="rId906" xr:uid="{00000000-0004-0000-0000-000089030000}"/>
    <hyperlink ref="C455" r:id="rId907" xr:uid="{00000000-0004-0000-0000-00008A030000}"/>
    <hyperlink ref="F455" r:id="rId908" xr:uid="{00000000-0004-0000-0000-00008B030000}"/>
    <hyperlink ref="C456" r:id="rId909" xr:uid="{00000000-0004-0000-0000-00008C030000}"/>
    <hyperlink ref="F456" r:id="rId910" xr:uid="{00000000-0004-0000-0000-00008D030000}"/>
    <hyperlink ref="C457" r:id="rId911" xr:uid="{00000000-0004-0000-0000-00008E030000}"/>
    <hyperlink ref="F457" r:id="rId912" xr:uid="{00000000-0004-0000-0000-00008F030000}"/>
    <hyperlink ref="C458" r:id="rId913" xr:uid="{00000000-0004-0000-0000-000090030000}"/>
    <hyperlink ref="F458" r:id="rId914" xr:uid="{00000000-0004-0000-0000-000091030000}"/>
    <hyperlink ref="C459" r:id="rId915" xr:uid="{00000000-0004-0000-0000-000092030000}"/>
    <hyperlink ref="F459" r:id="rId916" xr:uid="{00000000-0004-0000-0000-000093030000}"/>
    <hyperlink ref="C460" r:id="rId917" xr:uid="{00000000-0004-0000-0000-000094030000}"/>
    <hyperlink ref="F460" r:id="rId918" xr:uid="{00000000-0004-0000-0000-000095030000}"/>
    <hyperlink ref="C461" r:id="rId919" xr:uid="{00000000-0004-0000-0000-000096030000}"/>
    <hyperlink ref="F461" r:id="rId920" xr:uid="{00000000-0004-0000-0000-000097030000}"/>
    <hyperlink ref="C462" r:id="rId921" xr:uid="{00000000-0004-0000-0000-000098030000}"/>
    <hyperlink ref="F462" r:id="rId922" xr:uid="{00000000-0004-0000-0000-000099030000}"/>
    <hyperlink ref="C463" r:id="rId923" xr:uid="{00000000-0004-0000-0000-00009A030000}"/>
    <hyperlink ref="F463" r:id="rId924" xr:uid="{00000000-0004-0000-0000-00009B030000}"/>
    <hyperlink ref="C464" r:id="rId925" xr:uid="{00000000-0004-0000-0000-00009C030000}"/>
    <hyperlink ref="F464" r:id="rId926" xr:uid="{00000000-0004-0000-0000-00009D030000}"/>
    <hyperlink ref="C465" r:id="rId927" xr:uid="{00000000-0004-0000-0000-00009E030000}"/>
    <hyperlink ref="F465" r:id="rId928" xr:uid="{00000000-0004-0000-0000-00009F030000}"/>
    <hyperlink ref="C466" r:id="rId929" xr:uid="{00000000-0004-0000-0000-0000A0030000}"/>
    <hyperlink ref="F466" r:id="rId930" xr:uid="{00000000-0004-0000-0000-0000A1030000}"/>
    <hyperlink ref="C467" r:id="rId931" xr:uid="{00000000-0004-0000-0000-0000A2030000}"/>
    <hyperlink ref="F467" r:id="rId932" xr:uid="{00000000-0004-0000-0000-0000A3030000}"/>
    <hyperlink ref="C468" r:id="rId933" xr:uid="{00000000-0004-0000-0000-0000A4030000}"/>
    <hyperlink ref="F468" r:id="rId934" xr:uid="{00000000-0004-0000-0000-0000A5030000}"/>
    <hyperlink ref="C469" r:id="rId935" xr:uid="{00000000-0004-0000-0000-0000A6030000}"/>
    <hyperlink ref="F469" r:id="rId936" xr:uid="{00000000-0004-0000-0000-0000A7030000}"/>
    <hyperlink ref="C470" r:id="rId937" xr:uid="{00000000-0004-0000-0000-0000A8030000}"/>
    <hyperlink ref="F470" r:id="rId938" xr:uid="{00000000-0004-0000-0000-0000A9030000}"/>
    <hyperlink ref="C471" r:id="rId939" xr:uid="{00000000-0004-0000-0000-0000AA030000}"/>
    <hyperlink ref="F471" r:id="rId940" xr:uid="{00000000-0004-0000-0000-0000AB030000}"/>
    <hyperlink ref="C472" r:id="rId941" xr:uid="{00000000-0004-0000-0000-0000AC030000}"/>
    <hyperlink ref="F472" r:id="rId942" xr:uid="{00000000-0004-0000-0000-0000AD030000}"/>
    <hyperlink ref="C473" r:id="rId943" xr:uid="{00000000-0004-0000-0000-0000AE030000}"/>
    <hyperlink ref="F473" r:id="rId944" xr:uid="{00000000-0004-0000-0000-0000AF030000}"/>
    <hyperlink ref="C474" r:id="rId945" xr:uid="{00000000-0004-0000-0000-0000B0030000}"/>
    <hyperlink ref="F474" r:id="rId946" xr:uid="{00000000-0004-0000-0000-0000B1030000}"/>
    <hyperlink ref="C475" r:id="rId947" xr:uid="{00000000-0004-0000-0000-0000B2030000}"/>
    <hyperlink ref="F475" r:id="rId948" xr:uid="{00000000-0004-0000-0000-0000B3030000}"/>
    <hyperlink ref="C476" r:id="rId949" xr:uid="{00000000-0004-0000-0000-0000B4030000}"/>
    <hyperlink ref="F476" r:id="rId950" xr:uid="{00000000-0004-0000-0000-0000B5030000}"/>
    <hyperlink ref="C477" r:id="rId951" xr:uid="{00000000-0004-0000-0000-0000B6030000}"/>
    <hyperlink ref="F477" r:id="rId952" xr:uid="{00000000-0004-0000-0000-0000B703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2023-06-25T07:31:00Z</dcterms:created>
  <dcterms:modified xsi:type="dcterms:W3CDTF">2023-06-27T07:24:55Z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79474CFB634146D386F63115AA614D20</vt:lpwstr>
  </property>
  <property fmtid="{D5CDD505-2E9C-101B-9397-08002B2CF9AE}" pid="3" name="KSOProductBuildVer">
    <vt:lpwstr>2057-11.2.0.11417</vt:lpwstr>
  </property>
</Properties>
</file>